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5580" windowHeight="13900" tabRatio="500"/>
  </bookViews>
  <sheets>
    <sheet name="Nominal" sheetId="2" r:id="rId1"/>
    <sheet name="Lista" sheetId="3" r:id="rId2"/>
    <sheet name="Curules" sheetId="4" r:id="rId3"/>
  </sheets>
  <definedNames>
    <definedName name="_xlnm._FilterDatabase" localSheetId="0" hidden="1">Nominal!$A$1:$K$89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6" i="2"/>
  <c r="D8" i="2"/>
  <c r="D10" i="2"/>
  <c r="D15" i="2"/>
  <c r="D16" i="2"/>
  <c r="D18" i="2"/>
  <c r="D19" i="2"/>
  <c r="D21" i="2"/>
  <c r="D22" i="2"/>
  <c r="D28" i="2"/>
  <c r="D37" i="2"/>
  <c r="D40" i="2"/>
  <c r="D41" i="2"/>
  <c r="D42" i="2"/>
  <c r="D50" i="2"/>
  <c r="D52" i="2"/>
  <c r="D54" i="2"/>
  <c r="D56" i="2"/>
  <c r="D64" i="2"/>
  <c r="D73" i="2"/>
  <c r="D89" i="2"/>
  <c r="G89" i="2"/>
  <c r="H89" i="2"/>
  <c r="F89" i="2"/>
  <c r="E2" i="2"/>
  <c r="E6" i="2"/>
  <c r="E8" i="2"/>
  <c r="E10" i="2"/>
  <c r="E15" i="2"/>
  <c r="E16" i="2"/>
  <c r="E18" i="2"/>
  <c r="E19" i="2"/>
  <c r="E21" i="2"/>
  <c r="E22" i="2"/>
  <c r="E28" i="2"/>
  <c r="E37" i="2"/>
  <c r="E40" i="2"/>
  <c r="E41" i="2"/>
  <c r="E42" i="2"/>
  <c r="E50" i="2"/>
  <c r="E52" i="2"/>
  <c r="E54" i="2"/>
  <c r="E56" i="2"/>
  <c r="E64" i="2"/>
  <c r="E73" i="2"/>
  <c r="E89" i="2"/>
  <c r="I89" i="2"/>
  <c r="J89" i="2"/>
  <c r="K89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3" i="2"/>
  <c r="I3" i="2"/>
  <c r="H4" i="2"/>
  <c r="I4" i="2"/>
  <c r="H5" i="2"/>
  <c r="I5" i="2"/>
  <c r="I2" i="2"/>
  <c r="H2" i="2"/>
</calcChain>
</file>

<file path=xl/sharedStrings.xml><?xml version="1.0" encoding="utf-8"?>
<sst xmlns="http://schemas.openxmlformats.org/spreadsheetml/2006/main" count="161" uniqueCount="38">
  <si>
    <t>Distrito Federal</t>
  </si>
  <si>
    <t>Anzoátegui</t>
  </si>
  <si>
    <t>Apure</t>
  </si>
  <si>
    <t>Aragua</t>
  </si>
  <si>
    <t>Barinas</t>
  </si>
  <si>
    <t>Bolívar</t>
  </si>
  <si>
    <t>Carabobo</t>
  </si>
  <si>
    <t>Cojedes</t>
  </si>
  <si>
    <t>Falcón</t>
  </si>
  <si>
    <t>Guárico</t>
  </si>
  <si>
    <t>Lara</t>
  </si>
  <si>
    <t>Mérida</t>
  </si>
  <si>
    <t>Miranda</t>
  </si>
  <si>
    <t>Monagas</t>
  </si>
  <si>
    <t>Nueva Esparta</t>
  </si>
  <si>
    <t>Portuguesa</t>
  </si>
  <si>
    <t>Sucre</t>
  </si>
  <si>
    <t>Táchira</t>
  </si>
  <si>
    <t>Trujillo</t>
  </si>
  <si>
    <t>Yaracuy</t>
  </si>
  <si>
    <t>Zulia</t>
  </si>
  <si>
    <t>Amazonas</t>
  </si>
  <si>
    <t>Delta Amacuro</t>
  </si>
  <si>
    <t>Vargas</t>
  </si>
  <si>
    <t>year</t>
  </si>
  <si>
    <t>district</t>
  </si>
  <si>
    <t>mud</t>
  </si>
  <si>
    <t>psuv</t>
  </si>
  <si>
    <t>Distrito Capital</t>
  </si>
  <si>
    <t>Total</t>
  </si>
  <si>
    <t>mud%</t>
  </si>
  <si>
    <t>psuv%</t>
  </si>
  <si>
    <t>total</t>
  </si>
  <si>
    <t>válidos</t>
  </si>
  <si>
    <t>mud#</t>
  </si>
  <si>
    <t>psuv#</t>
  </si>
  <si>
    <t>circuito</t>
  </si>
  <si>
    <t>Indígena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</si>
</sst>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ont="1" applyFill="1"/>
    <xf numFmtId="0" fontId="2" fillId="0" borderId="0" xfId="0" applyFont="1"/>
    <xf numFmtId="0" fontId="1" fillId="0" borderId="0" xfId="0" applyFont="1"/>
    <xf numFmtId="2" fontId="0" fillId="0" borderId="0" xfId="0" applyNumberFormat="1"/>
    <xf numFmtId="0" fontId="2" fillId="0" borderId="0" xfId="0" applyFont="1" applyFill="1"/>
    <xf numFmtId="2" fontId="2" fillId="0" borderId="0" xfId="0" applyNumberFormat="1" applyFont="1"/>
    <xf numFmtId="0" fontId="0" fillId="0" borderId="0" xfId="0" applyFill="1"/>
    <xf numFmtId="2" fontId="0" fillId="0" borderId="0" xfId="0" applyNumberFormat="1" applyFill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2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workbookViewId="0"/>
  </sheetViews>
  <sheetFormatPr baseColWidth="10" defaultRowHeight="15" x14ac:dyDescent="0"/>
  <cols>
    <col min="1" max="1" width="13.33203125" bestFit="1" customWidth="1"/>
    <col min="2" max="2" width="7.33203125" bestFit="1" customWidth="1"/>
    <col min="3" max="3" width="5.1640625" bestFit="1" customWidth="1"/>
    <col min="4" max="4" width="9.1640625" bestFit="1" customWidth="1"/>
    <col min="5" max="5" width="8.1640625" bestFit="1" customWidth="1"/>
    <col min="6" max="7" width="9.33203125" bestFit="1" customWidth="1"/>
    <col min="8" max="8" width="6.83203125" bestFit="1" customWidth="1"/>
    <col min="9" max="9" width="6.5" bestFit="1" customWidth="1"/>
    <col min="10" max="11" width="6" bestFit="1" customWidth="1"/>
  </cols>
  <sheetData>
    <row r="1" spans="1:11">
      <c r="A1" s="7" t="s">
        <v>25</v>
      </c>
      <c r="B1" s="7" t="s">
        <v>36</v>
      </c>
      <c r="C1" s="7" t="s">
        <v>24</v>
      </c>
      <c r="D1" s="7" t="s">
        <v>26</v>
      </c>
      <c r="E1" s="7" t="s">
        <v>27</v>
      </c>
      <c r="F1" s="7" t="s">
        <v>32</v>
      </c>
      <c r="G1" s="7" t="s">
        <v>33</v>
      </c>
      <c r="H1" s="7" t="s">
        <v>30</v>
      </c>
      <c r="I1" s="7" t="s">
        <v>31</v>
      </c>
      <c r="J1" s="7" t="s">
        <v>34</v>
      </c>
      <c r="K1" s="7" t="s">
        <v>35</v>
      </c>
    </row>
    <row r="2" spans="1:11">
      <c r="A2" s="1" t="s">
        <v>28</v>
      </c>
      <c r="B2" s="5">
        <v>1</v>
      </c>
      <c r="C2" s="5">
        <v>2015</v>
      </c>
      <c r="D2" s="7">
        <f>156462+154876</f>
        <v>311338</v>
      </c>
      <c r="E2" s="7">
        <f>120330+118201</f>
        <v>238531</v>
      </c>
      <c r="F2" s="7">
        <v>611368</v>
      </c>
      <c r="G2" s="7">
        <v>567505</v>
      </c>
      <c r="H2" s="8">
        <f>D2/$G2*100</f>
        <v>54.860838230500178</v>
      </c>
      <c r="I2" s="8">
        <f>E2/$G2*100</f>
        <v>42.031523951330826</v>
      </c>
      <c r="J2" s="7">
        <v>2</v>
      </c>
      <c r="K2" s="7">
        <v>0</v>
      </c>
    </row>
    <row r="3" spans="1:11">
      <c r="A3" s="1" t="s">
        <v>28</v>
      </c>
      <c r="B3" s="5">
        <v>2</v>
      </c>
      <c r="C3" s="5">
        <v>2015</v>
      </c>
      <c r="D3" s="7">
        <v>87626</v>
      </c>
      <c r="E3" s="7">
        <v>64472</v>
      </c>
      <c r="F3" s="7">
        <v>168994</v>
      </c>
      <c r="G3" s="7">
        <v>156065</v>
      </c>
      <c r="H3" s="8">
        <f t="shared" ref="H3:H6" si="0">D3/$G3*100</f>
        <v>56.147118187934517</v>
      </c>
      <c r="I3" s="8">
        <f t="shared" ref="I3:I6" si="1">E3/$G3*100</f>
        <v>41.310992214782303</v>
      </c>
      <c r="J3" s="7">
        <v>1</v>
      </c>
      <c r="K3" s="7">
        <v>0</v>
      </c>
    </row>
    <row r="4" spans="1:11">
      <c r="A4" s="1" t="s">
        <v>28</v>
      </c>
      <c r="B4" s="5">
        <v>3</v>
      </c>
      <c r="C4" s="5">
        <v>2015</v>
      </c>
      <c r="D4" s="7">
        <v>139435</v>
      </c>
      <c r="E4" s="7">
        <v>56562</v>
      </c>
      <c r="F4" s="7">
        <v>214220</v>
      </c>
      <c r="G4" s="7">
        <v>199675</v>
      </c>
      <c r="H4" s="8">
        <f t="shared" si="0"/>
        <v>69.830975334919245</v>
      </c>
      <c r="I4" s="8">
        <f t="shared" si="1"/>
        <v>28.327031426067361</v>
      </c>
      <c r="J4" s="7">
        <v>1</v>
      </c>
      <c r="K4" s="7">
        <v>0</v>
      </c>
    </row>
    <row r="5" spans="1:11">
      <c r="A5" s="1" t="s">
        <v>28</v>
      </c>
      <c r="B5" s="5">
        <v>4</v>
      </c>
      <c r="C5" s="5">
        <v>2015</v>
      </c>
      <c r="D5" s="7">
        <v>94919</v>
      </c>
      <c r="E5" s="7">
        <v>78556</v>
      </c>
      <c r="F5" s="7">
        <v>193757</v>
      </c>
      <c r="G5" s="7">
        <v>177838</v>
      </c>
      <c r="H5" s="8">
        <f t="shared" si="0"/>
        <v>53.373857105905373</v>
      </c>
      <c r="I5" s="8">
        <f t="shared" si="1"/>
        <v>44.172786468583766</v>
      </c>
      <c r="J5" s="7">
        <v>1</v>
      </c>
      <c r="K5" s="7">
        <v>0</v>
      </c>
    </row>
    <row r="6" spans="1:11">
      <c r="A6" s="1" t="s">
        <v>28</v>
      </c>
      <c r="B6" s="5">
        <v>5</v>
      </c>
      <c r="C6" s="5">
        <v>2015</v>
      </c>
      <c r="D6" s="7">
        <f>174449+172662</f>
        <v>347111</v>
      </c>
      <c r="E6" s="7">
        <f>134283+132390</f>
        <v>266673</v>
      </c>
      <c r="F6" s="7">
        <v>676392</v>
      </c>
      <c r="G6" s="7">
        <v>630804</v>
      </c>
      <c r="H6" s="8">
        <f t="shared" si="0"/>
        <v>55.026759500573874</v>
      </c>
      <c r="I6" s="8">
        <f t="shared" si="1"/>
        <v>42.275096543458822</v>
      </c>
      <c r="J6" s="7">
        <v>2</v>
      </c>
      <c r="K6" s="7">
        <v>0</v>
      </c>
    </row>
    <row r="7" spans="1:11">
      <c r="A7" s="1" t="s">
        <v>21</v>
      </c>
      <c r="B7" s="5">
        <v>1</v>
      </c>
      <c r="C7" s="5">
        <v>2015</v>
      </c>
      <c r="D7" s="7">
        <v>32620</v>
      </c>
      <c r="E7" s="7">
        <v>30360</v>
      </c>
      <c r="F7" s="7">
        <v>70255</v>
      </c>
      <c r="G7" s="7">
        <v>65408</v>
      </c>
      <c r="H7" s="8">
        <f t="shared" ref="H7:H70" si="2">D7/$G7*100</f>
        <v>49.871575342465754</v>
      </c>
      <c r="I7" s="8">
        <f t="shared" ref="I7:I70" si="3">E7/$G7*100</f>
        <v>46.416340508806265</v>
      </c>
      <c r="J7" s="7">
        <v>1</v>
      </c>
      <c r="K7" s="7">
        <v>0</v>
      </c>
    </row>
    <row r="8" spans="1:11">
      <c r="A8" s="1" t="s">
        <v>1</v>
      </c>
      <c r="B8" s="5">
        <v>1</v>
      </c>
      <c r="C8" s="5">
        <v>2015</v>
      </c>
      <c r="D8" s="7">
        <f>125444+125231</f>
        <v>250675</v>
      </c>
      <c r="E8" s="7">
        <f>85053+84696</f>
        <v>169749</v>
      </c>
      <c r="F8" s="7">
        <v>454388</v>
      </c>
      <c r="G8" s="7">
        <v>431887</v>
      </c>
      <c r="H8" s="8">
        <f t="shared" si="2"/>
        <v>58.041802601143353</v>
      </c>
      <c r="I8" s="8">
        <f t="shared" si="3"/>
        <v>39.304030915494096</v>
      </c>
      <c r="J8" s="7">
        <v>2</v>
      </c>
      <c r="K8" s="7">
        <v>0</v>
      </c>
    </row>
    <row r="9" spans="1:11">
      <c r="A9" s="1" t="s">
        <v>1</v>
      </c>
      <c r="B9" s="5">
        <v>2</v>
      </c>
      <c r="C9" s="5">
        <v>2015</v>
      </c>
      <c r="D9" s="7">
        <v>74832</v>
      </c>
      <c r="E9" s="7">
        <v>56174</v>
      </c>
      <c r="F9" s="7">
        <v>142058</v>
      </c>
      <c r="G9" s="7">
        <v>132679</v>
      </c>
      <c r="H9" s="8">
        <f t="shared" si="2"/>
        <v>56.400786861522924</v>
      </c>
      <c r="I9" s="8">
        <f t="shared" si="3"/>
        <v>42.338275084979536</v>
      </c>
      <c r="J9" s="7">
        <v>1</v>
      </c>
      <c r="K9" s="7">
        <v>0</v>
      </c>
    </row>
    <row r="10" spans="1:11">
      <c r="A10" s="1" t="s">
        <v>1</v>
      </c>
      <c r="B10" s="5">
        <v>3</v>
      </c>
      <c r="C10" s="5">
        <v>2015</v>
      </c>
      <c r="D10" s="7">
        <f>137107+137065</f>
        <v>274172</v>
      </c>
      <c r="E10" s="7">
        <f>89664+89220</f>
        <v>178884</v>
      </c>
      <c r="F10" s="7">
        <v>490644</v>
      </c>
      <c r="G10" s="7">
        <v>462415</v>
      </c>
      <c r="H10" s="8">
        <f t="shared" si="2"/>
        <v>59.291329217261548</v>
      </c>
      <c r="I10" s="8">
        <f t="shared" si="3"/>
        <v>38.68473124790502</v>
      </c>
      <c r="J10" s="7">
        <v>2</v>
      </c>
      <c r="K10" s="7">
        <v>0</v>
      </c>
    </row>
    <row r="11" spans="1:11">
      <c r="A11" s="1" t="s">
        <v>1</v>
      </c>
      <c r="B11" s="5">
        <v>4</v>
      </c>
      <c r="C11" s="5">
        <v>2015</v>
      </c>
      <c r="D11" s="7">
        <v>108392</v>
      </c>
      <c r="E11" s="7">
        <v>53694</v>
      </c>
      <c r="F11" s="7">
        <v>175930</v>
      </c>
      <c r="G11" s="7">
        <v>165577</v>
      </c>
      <c r="H11" s="8">
        <f t="shared" si="2"/>
        <v>65.463198391080894</v>
      </c>
      <c r="I11" s="8">
        <f t="shared" si="3"/>
        <v>32.428416990282464</v>
      </c>
      <c r="J11" s="7">
        <v>1</v>
      </c>
      <c r="K11" s="7">
        <v>0</v>
      </c>
    </row>
    <row r="12" spans="1:11">
      <c r="A12" s="1" t="s">
        <v>2</v>
      </c>
      <c r="B12" s="5">
        <v>1</v>
      </c>
      <c r="C12" s="5">
        <v>2015</v>
      </c>
      <c r="D12" s="7">
        <v>31274</v>
      </c>
      <c r="E12" s="7">
        <v>33787</v>
      </c>
      <c r="F12" s="7">
        <v>72150</v>
      </c>
      <c r="G12" s="7">
        <v>66523</v>
      </c>
      <c r="H12" s="8">
        <f t="shared" si="2"/>
        <v>47.012311531350058</v>
      </c>
      <c r="I12" s="8">
        <f t="shared" si="3"/>
        <v>50.789952347308457</v>
      </c>
      <c r="J12" s="7">
        <v>0</v>
      </c>
      <c r="K12" s="7">
        <v>1</v>
      </c>
    </row>
    <row r="13" spans="1:11">
      <c r="A13" s="1" t="s">
        <v>2</v>
      </c>
      <c r="B13" s="5">
        <v>2</v>
      </c>
      <c r="C13" s="5">
        <v>2015</v>
      </c>
      <c r="D13" s="7">
        <v>37303</v>
      </c>
      <c r="E13" s="7">
        <v>23526</v>
      </c>
      <c r="F13" s="7">
        <v>66762</v>
      </c>
      <c r="G13" s="7">
        <v>62014</v>
      </c>
      <c r="H13" s="8">
        <f t="shared" si="2"/>
        <v>60.152546199245329</v>
      </c>
      <c r="I13" s="8">
        <f t="shared" si="3"/>
        <v>37.93659496242784</v>
      </c>
      <c r="J13" s="7">
        <v>0</v>
      </c>
      <c r="K13" s="7">
        <v>1</v>
      </c>
    </row>
    <row r="14" spans="1:11">
      <c r="A14" s="1" t="s">
        <v>2</v>
      </c>
      <c r="B14" s="5">
        <v>3</v>
      </c>
      <c r="C14" s="5">
        <v>2015</v>
      </c>
      <c r="D14" s="7">
        <v>35258</v>
      </c>
      <c r="E14" s="7">
        <v>38838</v>
      </c>
      <c r="F14" s="7">
        <v>81986</v>
      </c>
      <c r="G14" s="7">
        <v>75252</v>
      </c>
      <c r="H14" s="8">
        <f t="shared" si="2"/>
        <v>46.8532397810025</v>
      </c>
      <c r="I14" s="8">
        <f t="shared" si="3"/>
        <v>51.610588422899063</v>
      </c>
      <c r="J14" s="7">
        <v>0</v>
      </c>
      <c r="K14" s="7">
        <v>1</v>
      </c>
    </row>
    <row r="15" spans="1:11">
      <c r="A15" s="7" t="s">
        <v>3</v>
      </c>
      <c r="B15" s="5">
        <v>1</v>
      </c>
      <c r="C15" s="5">
        <v>2015</v>
      </c>
      <c r="D15" s="7">
        <f>192073+191015</f>
        <v>383088</v>
      </c>
      <c r="E15" s="7">
        <f>119296+118218</f>
        <v>237514</v>
      </c>
      <c r="F15" s="7">
        <v>677618</v>
      </c>
      <c r="G15" s="7">
        <v>634726</v>
      </c>
      <c r="H15" s="8">
        <f t="shared" si="2"/>
        <v>60.354861782879546</v>
      </c>
      <c r="I15" s="8">
        <f t="shared" si="3"/>
        <v>37.419926078339316</v>
      </c>
      <c r="J15" s="7">
        <v>2</v>
      </c>
      <c r="K15" s="7">
        <v>0</v>
      </c>
    </row>
    <row r="16" spans="1:11">
      <c r="A16" s="7" t="s">
        <v>3</v>
      </c>
      <c r="B16" s="5">
        <v>2</v>
      </c>
      <c r="C16" s="5">
        <v>2015</v>
      </c>
      <c r="D16" s="7">
        <f>113624+112575</f>
        <v>226199</v>
      </c>
      <c r="E16" s="7">
        <f>102777+101431</f>
        <v>204208</v>
      </c>
      <c r="F16" s="7">
        <v>477076</v>
      </c>
      <c r="G16" s="7">
        <v>440696</v>
      </c>
      <c r="H16" s="8">
        <f t="shared" si="2"/>
        <v>51.327672590629369</v>
      </c>
      <c r="I16" s="8">
        <f t="shared" si="3"/>
        <v>46.337611414671336</v>
      </c>
      <c r="J16" s="7">
        <v>2</v>
      </c>
      <c r="K16" s="7">
        <v>0</v>
      </c>
    </row>
    <row r="17" spans="1:11">
      <c r="A17" s="7" t="s">
        <v>3</v>
      </c>
      <c r="B17" s="5">
        <v>3</v>
      </c>
      <c r="C17" s="5">
        <v>2015</v>
      </c>
      <c r="D17" s="7">
        <v>69140</v>
      </c>
      <c r="E17" s="7">
        <v>69058</v>
      </c>
      <c r="F17" s="7">
        <v>158485</v>
      </c>
      <c r="G17" s="7">
        <v>142493</v>
      </c>
      <c r="H17" s="8">
        <f t="shared" si="2"/>
        <v>48.521681766823633</v>
      </c>
      <c r="I17" s="8">
        <f t="shared" si="3"/>
        <v>48.464135080319735</v>
      </c>
      <c r="J17" s="7">
        <v>1</v>
      </c>
      <c r="K17" s="7">
        <v>0</v>
      </c>
    </row>
    <row r="18" spans="1:11">
      <c r="A18" s="7" t="s">
        <v>3</v>
      </c>
      <c r="B18" s="5">
        <v>4</v>
      </c>
      <c r="C18" s="5">
        <v>2015</v>
      </c>
      <c r="D18" s="7">
        <f>87891+87167</f>
        <v>175058</v>
      </c>
      <c r="E18" s="7">
        <f>80549+79803</f>
        <v>160352</v>
      </c>
      <c r="F18" s="7">
        <v>370008</v>
      </c>
      <c r="G18" s="7">
        <v>339390</v>
      </c>
      <c r="H18" s="8">
        <f t="shared" si="2"/>
        <v>51.580187984324823</v>
      </c>
      <c r="I18" s="8">
        <f t="shared" si="3"/>
        <v>47.247119832640919</v>
      </c>
      <c r="J18" s="7">
        <v>2</v>
      </c>
      <c r="K18" s="7">
        <v>0</v>
      </c>
    </row>
    <row r="19" spans="1:11">
      <c r="A19" s="7" t="s">
        <v>4</v>
      </c>
      <c r="B19" s="5">
        <v>1</v>
      </c>
      <c r="C19" s="5">
        <v>2015</v>
      </c>
      <c r="D19" s="7">
        <f>138985+137149+136818</f>
        <v>412952</v>
      </c>
      <c r="E19" s="7">
        <f>109832+108419+108019</f>
        <v>326270</v>
      </c>
      <c r="F19" s="7">
        <v>802065</v>
      </c>
      <c r="G19" s="7">
        <v>752122</v>
      </c>
      <c r="H19" s="8">
        <f t="shared" si="2"/>
        <v>54.904922339726802</v>
      </c>
      <c r="I19" s="8">
        <f t="shared" si="3"/>
        <v>43.379930383634566</v>
      </c>
      <c r="J19" s="7">
        <v>3</v>
      </c>
      <c r="K19" s="7">
        <v>0</v>
      </c>
    </row>
    <row r="20" spans="1:11">
      <c r="A20" s="7" t="s">
        <v>4</v>
      </c>
      <c r="B20" s="5">
        <v>2</v>
      </c>
      <c r="C20" s="5">
        <v>2015</v>
      </c>
      <c r="D20" s="7">
        <v>78953</v>
      </c>
      <c r="E20" s="7">
        <v>57428</v>
      </c>
      <c r="F20" s="7">
        <v>148686</v>
      </c>
      <c r="G20" s="7">
        <v>138140</v>
      </c>
      <c r="H20" s="8">
        <f t="shared" si="2"/>
        <v>57.154336180686258</v>
      </c>
      <c r="I20" s="8">
        <f t="shared" si="3"/>
        <v>41.572317938323437</v>
      </c>
      <c r="J20" s="7">
        <v>1</v>
      </c>
      <c r="K20" s="7">
        <v>0</v>
      </c>
    </row>
    <row r="21" spans="1:11">
      <c r="A21" s="7" t="s">
        <v>5</v>
      </c>
      <c r="B21" s="5">
        <v>1</v>
      </c>
      <c r="C21" s="5">
        <v>2015</v>
      </c>
      <c r="D21" s="7">
        <f>111633+110967</f>
        <v>222600</v>
      </c>
      <c r="E21" s="7">
        <f>71031+70640</f>
        <v>141671</v>
      </c>
      <c r="F21" s="7">
        <v>395412</v>
      </c>
      <c r="G21" s="7">
        <v>372221</v>
      </c>
      <c r="H21" s="8">
        <f t="shared" si="2"/>
        <v>59.803181443282348</v>
      </c>
      <c r="I21" s="8">
        <f t="shared" si="3"/>
        <v>38.060990648028991</v>
      </c>
      <c r="J21" s="7">
        <v>2</v>
      </c>
      <c r="K21" s="7">
        <v>0</v>
      </c>
    </row>
    <row r="22" spans="1:11">
      <c r="A22" s="7" t="s">
        <v>5</v>
      </c>
      <c r="B22" s="5">
        <v>2</v>
      </c>
      <c r="C22" s="5">
        <v>2015</v>
      </c>
      <c r="D22" s="7">
        <f>208514+206973+206852</f>
        <v>622339</v>
      </c>
      <c r="E22" s="7">
        <f>128074+127183+126344</f>
        <v>381601</v>
      </c>
      <c r="F22" s="7">
        <v>1085046</v>
      </c>
      <c r="G22" s="7">
        <v>1034360</v>
      </c>
      <c r="H22" s="8">
        <f t="shared" si="2"/>
        <v>60.166576433736807</v>
      </c>
      <c r="I22" s="8">
        <f t="shared" si="3"/>
        <v>36.892474573649409</v>
      </c>
      <c r="J22" s="7">
        <v>3</v>
      </c>
      <c r="K22" s="7">
        <v>0</v>
      </c>
    </row>
    <row r="23" spans="1:11">
      <c r="A23" s="7" t="s">
        <v>5</v>
      </c>
      <c r="B23" s="5">
        <v>3</v>
      </c>
      <c r="C23" s="5">
        <v>2015</v>
      </c>
      <c r="D23" s="7">
        <v>65356</v>
      </c>
      <c r="E23" s="7">
        <v>43054</v>
      </c>
      <c r="F23" s="7">
        <v>120889</v>
      </c>
      <c r="G23" s="7">
        <v>110318</v>
      </c>
      <c r="H23" s="8">
        <f t="shared" si="2"/>
        <v>59.243278522090684</v>
      </c>
      <c r="I23" s="8">
        <f t="shared" si="3"/>
        <v>39.027175982160664</v>
      </c>
      <c r="J23" s="7">
        <v>1</v>
      </c>
      <c r="K23" s="7">
        <v>0</v>
      </c>
    </row>
    <row r="24" spans="1:11">
      <c r="A24" s="7" t="s">
        <v>6</v>
      </c>
      <c r="B24" s="5">
        <v>1</v>
      </c>
      <c r="C24" s="5">
        <v>2015</v>
      </c>
      <c r="D24" s="7">
        <v>97522</v>
      </c>
      <c r="E24" s="7">
        <v>81231</v>
      </c>
      <c r="F24" s="7">
        <v>197518</v>
      </c>
      <c r="G24" s="7">
        <v>181668</v>
      </c>
      <c r="H24" s="8">
        <f t="shared" si="2"/>
        <v>53.681440870158745</v>
      </c>
      <c r="I24" s="8">
        <f t="shared" si="3"/>
        <v>44.713983750577981</v>
      </c>
      <c r="J24" s="7">
        <v>1</v>
      </c>
      <c r="K24" s="7">
        <v>0</v>
      </c>
    </row>
    <row r="25" spans="1:11">
      <c r="A25" s="7" t="s">
        <v>6</v>
      </c>
      <c r="B25" s="5">
        <v>2</v>
      </c>
      <c r="C25" s="5">
        <v>2015</v>
      </c>
      <c r="D25" s="7">
        <v>85428</v>
      </c>
      <c r="E25" s="7">
        <v>73217</v>
      </c>
      <c r="F25" s="7">
        <v>173304</v>
      </c>
      <c r="G25" s="7">
        <v>160121</v>
      </c>
      <c r="H25" s="8">
        <f t="shared" si="2"/>
        <v>53.352152434721248</v>
      </c>
      <c r="I25" s="8">
        <f t="shared" si="3"/>
        <v>45.726044678711723</v>
      </c>
      <c r="J25" s="7">
        <v>1</v>
      </c>
      <c r="K25" s="7">
        <v>0</v>
      </c>
    </row>
    <row r="26" spans="1:11">
      <c r="A26" s="7" t="s">
        <v>6</v>
      </c>
      <c r="B26" s="5">
        <v>3</v>
      </c>
      <c r="C26" s="5">
        <v>2015</v>
      </c>
      <c r="D26" s="7">
        <v>187642</v>
      </c>
      <c r="E26" s="7">
        <v>42594</v>
      </c>
      <c r="F26" s="7">
        <v>243610</v>
      </c>
      <c r="G26" s="7">
        <v>231898</v>
      </c>
      <c r="H26" s="8">
        <f t="shared" si="2"/>
        <v>80.915747440685124</v>
      </c>
      <c r="I26" s="8">
        <f t="shared" si="3"/>
        <v>18.367558150566197</v>
      </c>
      <c r="J26" s="7">
        <v>1</v>
      </c>
      <c r="K26" s="7">
        <v>0</v>
      </c>
    </row>
    <row r="27" spans="1:11">
      <c r="A27" t="s">
        <v>6</v>
      </c>
      <c r="B27" s="2">
        <v>4</v>
      </c>
      <c r="C27" s="2">
        <v>2015</v>
      </c>
      <c r="D27">
        <v>67513</v>
      </c>
      <c r="E27">
        <v>65314</v>
      </c>
      <c r="F27">
        <v>145765</v>
      </c>
      <c r="G27">
        <v>133939</v>
      </c>
      <c r="H27" s="4">
        <f t="shared" si="2"/>
        <v>50.405781736462117</v>
      </c>
      <c r="I27" s="4">
        <f t="shared" si="3"/>
        <v>48.763989577344915</v>
      </c>
      <c r="J27">
        <v>0</v>
      </c>
      <c r="K27">
        <v>1</v>
      </c>
    </row>
    <row r="28" spans="1:11">
      <c r="A28" t="s">
        <v>6</v>
      </c>
      <c r="B28" s="2">
        <v>5</v>
      </c>
      <c r="C28" s="2">
        <v>2015</v>
      </c>
      <c r="D28">
        <f>201755+199322+199192</f>
        <v>600269</v>
      </c>
      <c r="E28">
        <f>169832+168697+167975</f>
        <v>506504</v>
      </c>
      <c r="F28">
        <v>1196103</v>
      </c>
      <c r="G28">
        <v>1125339</v>
      </c>
      <c r="H28" s="4">
        <f t="shared" si="2"/>
        <v>53.341170971591666</v>
      </c>
      <c r="I28" s="4">
        <f t="shared" si="3"/>
        <v>45.009015061239324</v>
      </c>
      <c r="J28">
        <v>3</v>
      </c>
      <c r="K28">
        <v>0</v>
      </c>
    </row>
    <row r="29" spans="1:11">
      <c r="A29" t="s">
        <v>7</v>
      </c>
      <c r="B29" s="2">
        <v>1</v>
      </c>
      <c r="C29" s="2">
        <v>2015</v>
      </c>
      <c r="D29">
        <v>37530</v>
      </c>
      <c r="E29">
        <v>40391</v>
      </c>
      <c r="F29">
        <v>87133</v>
      </c>
      <c r="G29">
        <v>78680</v>
      </c>
      <c r="H29" s="4">
        <f t="shared" si="2"/>
        <v>47.699542450432133</v>
      </c>
      <c r="I29" s="4">
        <f t="shared" si="3"/>
        <v>51.335790543975598</v>
      </c>
      <c r="J29">
        <v>0</v>
      </c>
      <c r="K29">
        <v>1</v>
      </c>
    </row>
    <row r="30" spans="1:11">
      <c r="A30" t="s">
        <v>7</v>
      </c>
      <c r="B30" s="2">
        <v>2</v>
      </c>
      <c r="C30" s="2">
        <v>2015</v>
      </c>
      <c r="D30">
        <v>36648</v>
      </c>
      <c r="E30">
        <v>44671</v>
      </c>
      <c r="F30">
        <v>91385</v>
      </c>
      <c r="G30">
        <v>82193</v>
      </c>
      <c r="H30" s="4">
        <f t="shared" si="2"/>
        <v>44.58773861521054</v>
      </c>
      <c r="I30" s="4">
        <f t="shared" si="3"/>
        <v>54.34891049116105</v>
      </c>
      <c r="J30">
        <v>0</v>
      </c>
      <c r="K30">
        <v>1</v>
      </c>
    </row>
    <row r="31" spans="1:11">
      <c r="A31" t="s">
        <v>22</v>
      </c>
      <c r="B31" s="2">
        <v>1</v>
      </c>
      <c r="C31" s="2">
        <v>2015</v>
      </c>
      <c r="D31">
        <v>22281</v>
      </c>
      <c r="E31">
        <v>26662</v>
      </c>
      <c r="F31">
        <v>55655</v>
      </c>
      <c r="G31">
        <v>51708</v>
      </c>
      <c r="H31" s="4">
        <f t="shared" si="2"/>
        <v>43.09004409375725</v>
      </c>
      <c r="I31" s="4">
        <f t="shared" si="3"/>
        <v>51.562620871045098</v>
      </c>
      <c r="J31">
        <v>0</v>
      </c>
      <c r="K31">
        <v>1</v>
      </c>
    </row>
    <row r="32" spans="1:11">
      <c r="A32" t="s">
        <v>22</v>
      </c>
      <c r="B32" s="2">
        <v>2</v>
      </c>
      <c r="C32" s="2">
        <v>2015</v>
      </c>
      <c r="D32">
        <v>4082</v>
      </c>
      <c r="E32">
        <v>16542</v>
      </c>
      <c r="F32">
        <v>22782</v>
      </c>
      <c r="G32">
        <v>21479</v>
      </c>
      <c r="H32" s="4">
        <f t="shared" si="2"/>
        <v>19.00460915312631</v>
      </c>
      <c r="I32" s="4">
        <f t="shared" si="3"/>
        <v>77.014758601424646</v>
      </c>
      <c r="J32">
        <v>0</v>
      </c>
      <c r="K32">
        <v>1</v>
      </c>
    </row>
    <row r="33" spans="1:11">
      <c r="A33" t="s">
        <v>8</v>
      </c>
      <c r="B33" s="2">
        <v>1</v>
      </c>
      <c r="C33" s="2">
        <v>2015</v>
      </c>
      <c r="D33">
        <v>36812</v>
      </c>
      <c r="E33">
        <v>43250</v>
      </c>
      <c r="F33">
        <v>89347</v>
      </c>
      <c r="G33">
        <v>81756</v>
      </c>
      <c r="H33" s="4">
        <f t="shared" si="2"/>
        <v>45.026664709623759</v>
      </c>
      <c r="I33" s="4">
        <f t="shared" si="3"/>
        <v>52.901316111355747</v>
      </c>
      <c r="J33">
        <v>0</v>
      </c>
      <c r="K33">
        <v>1</v>
      </c>
    </row>
    <row r="34" spans="1:11">
      <c r="A34" t="s">
        <v>8</v>
      </c>
      <c r="B34" s="2">
        <v>2</v>
      </c>
      <c r="C34" s="2">
        <v>2015</v>
      </c>
      <c r="D34">
        <v>85152</v>
      </c>
      <c r="E34">
        <v>54084</v>
      </c>
      <c r="F34">
        <v>159467</v>
      </c>
      <c r="G34">
        <v>145504</v>
      </c>
      <c r="H34" s="4">
        <f t="shared" si="2"/>
        <v>58.522102485155045</v>
      </c>
      <c r="I34" s="4">
        <f t="shared" si="3"/>
        <v>37.170112161864964</v>
      </c>
      <c r="J34">
        <v>1</v>
      </c>
      <c r="K34">
        <v>0</v>
      </c>
    </row>
    <row r="35" spans="1:11">
      <c r="A35" t="s">
        <v>8</v>
      </c>
      <c r="B35" s="2">
        <v>3</v>
      </c>
      <c r="C35" s="2">
        <v>2015</v>
      </c>
      <c r="D35">
        <v>75456</v>
      </c>
      <c r="E35">
        <v>47729</v>
      </c>
      <c r="F35">
        <v>141174</v>
      </c>
      <c r="G35">
        <v>128455</v>
      </c>
      <c r="H35" s="4">
        <f t="shared" si="2"/>
        <v>58.74119341403604</v>
      </c>
      <c r="I35" s="4">
        <f t="shared" si="3"/>
        <v>37.156202561208204</v>
      </c>
      <c r="J35">
        <v>1</v>
      </c>
      <c r="K35">
        <v>0</v>
      </c>
    </row>
    <row r="36" spans="1:11">
      <c r="A36" t="s">
        <v>8</v>
      </c>
      <c r="B36" s="2">
        <v>4</v>
      </c>
      <c r="C36" s="2">
        <v>2015</v>
      </c>
      <c r="D36">
        <v>47553</v>
      </c>
      <c r="E36">
        <v>44779</v>
      </c>
      <c r="F36">
        <v>103914</v>
      </c>
      <c r="G36">
        <v>95200</v>
      </c>
      <c r="H36" s="4">
        <f t="shared" si="2"/>
        <v>49.950630252100844</v>
      </c>
      <c r="I36" s="4">
        <f t="shared" si="3"/>
        <v>47.036764705882355</v>
      </c>
      <c r="J36">
        <v>1</v>
      </c>
      <c r="K36">
        <v>0</v>
      </c>
    </row>
    <row r="37" spans="1:11">
      <c r="A37" t="s">
        <v>9</v>
      </c>
      <c r="B37" s="2">
        <v>1</v>
      </c>
      <c r="C37" s="2">
        <v>2015</v>
      </c>
      <c r="D37">
        <f>84890+84093</f>
        <v>168983</v>
      </c>
      <c r="E37">
        <f>80441+79797</f>
        <v>160238</v>
      </c>
      <c r="F37">
        <v>361710</v>
      </c>
      <c r="G37">
        <v>334279</v>
      </c>
      <c r="H37" s="4">
        <f t="shared" si="2"/>
        <v>50.551485435818577</v>
      </c>
      <c r="I37" s="4">
        <f t="shared" si="3"/>
        <v>47.935407249632796</v>
      </c>
      <c r="J37">
        <v>0</v>
      </c>
      <c r="K37">
        <v>2</v>
      </c>
    </row>
    <row r="38" spans="1:11">
      <c r="A38" t="s">
        <v>9</v>
      </c>
      <c r="B38" s="2">
        <v>2</v>
      </c>
      <c r="C38" s="2">
        <v>2015</v>
      </c>
      <c r="D38">
        <v>41908</v>
      </c>
      <c r="E38">
        <v>46013</v>
      </c>
      <c r="F38">
        <v>97144</v>
      </c>
      <c r="G38">
        <v>88834</v>
      </c>
      <c r="H38" s="4">
        <f t="shared" si="2"/>
        <v>47.175630952112932</v>
      </c>
      <c r="I38" s="4">
        <f t="shared" si="3"/>
        <v>51.796609406308391</v>
      </c>
      <c r="J38">
        <v>0</v>
      </c>
      <c r="K38">
        <v>1</v>
      </c>
    </row>
    <row r="39" spans="1:11">
      <c r="A39" t="s">
        <v>9</v>
      </c>
      <c r="B39" s="2">
        <v>3</v>
      </c>
      <c r="C39" s="2">
        <v>2015</v>
      </c>
      <c r="D39">
        <v>42182</v>
      </c>
      <c r="E39">
        <v>42446</v>
      </c>
      <c r="F39">
        <v>92973</v>
      </c>
      <c r="G39">
        <v>85411</v>
      </c>
      <c r="H39" s="4">
        <f t="shared" si="2"/>
        <v>49.387081289295288</v>
      </c>
      <c r="I39" s="4">
        <f t="shared" si="3"/>
        <v>49.696174965753826</v>
      </c>
      <c r="J39">
        <v>0</v>
      </c>
      <c r="K39">
        <v>1</v>
      </c>
    </row>
    <row r="40" spans="1:11">
      <c r="A40" t="s">
        <v>10</v>
      </c>
      <c r="B40" s="2">
        <v>1</v>
      </c>
      <c r="C40" s="2">
        <v>2015</v>
      </c>
      <c r="D40">
        <f>225535+223402+222910</f>
        <v>671847</v>
      </c>
      <c r="E40">
        <f>177474+176012+175243</f>
        <v>528729</v>
      </c>
      <c r="F40">
        <v>1325379</v>
      </c>
      <c r="G40">
        <v>1247375</v>
      </c>
      <c r="H40" s="4">
        <f t="shared" si="2"/>
        <v>53.860867822427096</v>
      </c>
      <c r="I40" s="4">
        <f t="shared" si="3"/>
        <v>42.387333400140292</v>
      </c>
      <c r="J40">
        <v>3</v>
      </c>
      <c r="K40">
        <v>0</v>
      </c>
    </row>
    <row r="41" spans="1:11">
      <c r="A41" t="s">
        <v>10</v>
      </c>
      <c r="B41" s="2">
        <v>2</v>
      </c>
      <c r="C41" s="2">
        <v>2015</v>
      </c>
      <c r="D41">
        <f>131622+130674</f>
        <v>262296</v>
      </c>
      <c r="E41">
        <f>145206+144399</f>
        <v>289605</v>
      </c>
      <c r="F41">
        <v>605702</v>
      </c>
      <c r="G41">
        <v>563600</v>
      </c>
      <c r="H41" s="4">
        <f t="shared" si="2"/>
        <v>46.539389638041165</v>
      </c>
      <c r="I41" s="4">
        <f t="shared" si="3"/>
        <v>51.384847409510293</v>
      </c>
      <c r="J41">
        <v>0</v>
      </c>
      <c r="K41">
        <v>2</v>
      </c>
    </row>
    <row r="42" spans="1:11">
      <c r="A42" t="s">
        <v>10</v>
      </c>
      <c r="B42" s="2">
        <v>3</v>
      </c>
      <c r="C42" s="2">
        <v>2015</v>
      </c>
      <c r="D42">
        <f>146424+146252</f>
        <v>292676</v>
      </c>
      <c r="E42">
        <f>67576+66944</f>
        <v>134520</v>
      </c>
      <c r="F42">
        <v>471050</v>
      </c>
      <c r="G42">
        <v>441944</v>
      </c>
      <c r="H42" s="4">
        <f t="shared" si="2"/>
        <v>66.22468004996108</v>
      </c>
      <c r="I42" s="4">
        <f t="shared" si="3"/>
        <v>30.438245569574423</v>
      </c>
      <c r="J42">
        <v>2</v>
      </c>
      <c r="K42">
        <v>0</v>
      </c>
    </row>
    <row r="43" spans="1:11">
      <c r="A43" t="s">
        <v>11</v>
      </c>
      <c r="B43" s="2">
        <v>1</v>
      </c>
      <c r="C43" s="2">
        <v>2015</v>
      </c>
      <c r="D43">
        <v>63997</v>
      </c>
      <c r="E43">
        <v>36331</v>
      </c>
      <c r="F43">
        <v>110027</v>
      </c>
      <c r="G43">
        <v>104092</v>
      </c>
      <c r="H43" s="4">
        <f t="shared" si="2"/>
        <v>61.481189716788997</v>
      </c>
      <c r="I43" s="4">
        <f t="shared" si="3"/>
        <v>34.902778311493677</v>
      </c>
      <c r="J43">
        <v>1</v>
      </c>
      <c r="K43">
        <v>0</v>
      </c>
    </row>
    <row r="44" spans="1:11">
      <c r="A44" t="s">
        <v>11</v>
      </c>
      <c r="B44" s="2">
        <v>2</v>
      </c>
      <c r="C44" s="2">
        <v>2015</v>
      </c>
      <c r="D44">
        <v>46689</v>
      </c>
      <c r="E44">
        <v>38937</v>
      </c>
      <c r="F44">
        <v>95150</v>
      </c>
      <c r="G44">
        <v>89325</v>
      </c>
      <c r="H44" s="4">
        <f t="shared" si="2"/>
        <v>52.268681780016792</v>
      </c>
      <c r="I44" s="4">
        <f t="shared" si="3"/>
        <v>43.590260285474393</v>
      </c>
      <c r="J44">
        <v>1</v>
      </c>
      <c r="K44">
        <v>0</v>
      </c>
    </row>
    <row r="45" spans="1:11">
      <c r="A45" t="s">
        <v>11</v>
      </c>
      <c r="B45" s="2">
        <v>3</v>
      </c>
      <c r="C45" s="2">
        <v>2015</v>
      </c>
      <c r="D45">
        <v>102406</v>
      </c>
      <c r="E45">
        <v>30855</v>
      </c>
      <c r="F45">
        <v>144959</v>
      </c>
      <c r="G45">
        <v>137963</v>
      </c>
      <c r="H45" s="4">
        <f t="shared" si="2"/>
        <v>74.227147858483804</v>
      </c>
      <c r="I45" s="4">
        <f t="shared" si="3"/>
        <v>22.364691982633026</v>
      </c>
      <c r="J45">
        <v>1</v>
      </c>
      <c r="K45">
        <v>0</v>
      </c>
    </row>
    <row r="46" spans="1:11">
      <c r="A46" t="s">
        <v>11</v>
      </c>
      <c r="B46" s="2">
        <v>4</v>
      </c>
      <c r="C46" s="2">
        <v>2015</v>
      </c>
      <c r="D46">
        <v>61993</v>
      </c>
      <c r="E46">
        <v>36959</v>
      </c>
      <c r="F46">
        <v>108814</v>
      </c>
      <c r="G46">
        <v>102479</v>
      </c>
      <c r="H46" s="4">
        <f t="shared" si="2"/>
        <v>60.493369373237449</v>
      </c>
      <c r="I46" s="4">
        <f t="shared" si="3"/>
        <v>36.064949892173033</v>
      </c>
      <c r="J46">
        <v>1</v>
      </c>
      <c r="K46">
        <v>0</v>
      </c>
    </row>
    <row r="47" spans="1:11">
      <c r="A47" t="s">
        <v>12</v>
      </c>
      <c r="B47" s="2">
        <v>1</v>
      </c>
      <c r="C47" s="2">
        <v>2015</v>
      </c>
      <c r="D47">
        <v>139251</v>
      </c>
      <c r="E47">
        <v>63879</v>
      </c>
      <c r="F47">
        <v>224679</v>
      </c>
      <c r="G47">
        <v>208331</v>
      </c>
      <c r="H47" s="4">
        <f t="shared" si="2"/>
        <v>66.841228621760564</v>
      </c>
      <c r="I47" s="4">
        <f t="shared" si="3"/>
        <v>30.662263417350271</v>
      </c>
      <c r="J47">
        <v>1</v>
      </c>
      <c r="K47">
        <v>0</v>
      </c>
    </row>
    <row r="48" spans="1:11">
      <c r="A48" t="s">
        <v>12</v>
      </c>
      <c r="B48" s="2">
        <v>2</v>
      </c>
      <c r="C48" s="2">
        <v>2015</v>
      </c>
      <c r="D48">
        <v>233974</v>
      </c>
      <c r="E48">
        <v>38274</v>
      </c>
      <c r="F48">
        <v>289319</v>
      </c>
      <c r="G48">
        <v>275654</v>
      </c>
      <c r="H48" s="4">
        <f t="shared" si="2"/>
        <v>84.879595434856739</v>
      </c>
      <c r="I48" s="4">
        <f t="shared" si="3"/>
        <v>13.884797608596283</v>
      </c>
      <c r="J48">
        <v>1</v>
      </c>
      <c r="K48">
        <v>0</v>
      </c>
    </row>
    <row r="49" spans="1:11">
      <c r="A49" t="s">
        <v>12</v>
      </c>
      <c r="B49" s="2">
        <v>3</v>
      </c>
      <c r="C49" s="2">
        <v>2015</v>
      </c>
      <c r="D49">
        <v>144727</v>
      </c>
      <c r="E49">
        <v>73840</v>
      </c>
      <c r="F49">
        <v>237513</v>
      </c>
      <c r="G49">
        <v>222965</v>
      </c>
      <c r="H49" s="4">
        <f t="shared" si="2"/>
        <v>64.9101876976207</v>
      </c>
      <c r="I49" s="4">
        <f t="shared" si="3"/>
        <v>33.117305406678177</v>
      </c>
      <c r="J49">
        <v>1</v>
      </c>
      <c r="K49">
        <v>0</v>
      </c>
    </row>
    <row r="50" spans="1:11">
      <c r="A50" t="s">
        <v>12</v>
      </c>
      <c r="B50" s="2">
        <v>4</v>
      </c>
      <c r="C50" s="2">
        <v>2015</v>
      </c>
      <c r="D50">
        <f>137169+135969</f>
        <v>273138</v>
      </c>
      <c r="E50">
        <f>113999+112316</f>
        <v>226315</v>
      </c>
      <c r="F50">
        <v>548498</v>
      </c>
      <c r="G50">
        <v>512630</v>
      </c>
      <c r="H50" s="4">
        <f t="shared" si="2"/>
        <v>53.281704153092882</v>
      </c>
      <c r="I50" s="4">
        <f t="shared" si="3"/>
        <v>44.147825917328291</v>
      </c>
      <c r="J50">
        <v>2</v>
      </c>
      <c r="K50">
        <v>0</v>
      </c>
    </row>
    <row r="51" spans="1:11">
      <c r="A51" t="s">
        <v>12</v>
      </c>
      <c r="B51" s="2">
        <v>5</v>
      </c>
      <c r="C51" s="2">
        <v>2015</v>
      </c>
      <c r="D51">
        <v>42868</v>
      </c>
      <c r="E51">
        <v>65876</v>
      </c>
      <c r="F51">
        <v>122377</v>
      </c>
      <c r="G51">
        <v>110740</v>
      </c>
      <c r="H51" s="4">
        <f t="shared" si="2"/>
        <v>38.710493046776236</v>
      </c>
      <c r="I51" s="4">
        <f t="shared" si="3"/>
        <v>59.487086870146285</v>
      </c>
      <c r="J51">
        <v>0</v>
      </c>
      <c r="K51">
        <v>1</v>
      </c>
    </row>
    <row r="52" spans="1:11">
      <c r="A52" t="s">
        <v>12</v>
      </c>
      <c r="B52" s="2">
        <v>6</v>
      </c>
      <c r="C52" s="2">
        <v>2015</v>
      </c>
      <c r="D52">
        <f>85730+84876</f>
        <v>170606</v>
      </c>
      <c r="E52">
        <f>116653+114923</f>
        <v>231576</v>
      </c>
      <c r="F52">
        <v>451384</v>
      </c>
      <c r="G52">
        <v>414320</v>
      </c>
      <c r="H52" s="4">
        <f t="shared" si="2"/>
        <v>41.17735083993049</v>
      </c>
      <c r="I52" s="4">
        <f t="shared" si="3"/>
        <v>55.893029542382699</v>
      </c>
      <c r="J52">
        <v>0</v>
      </c>
      <c r="K52">
        <v>2</v>
      </c>
    </row>
    <row r="53" spans="1:11">
      <c r="A53" t="s">
        <v>12</v>
      </c>
      <c r="B53" s="2">
        <v>7</v>
      </c>
      <c r="C53" s="2">
        <v>2015</v>
      </c>
      <c r="D53">
        <v>41405</v>
      </c>
      <c r="E53">
        <v>65329</v>
      </c>
      <c r="F53">
        <v>120978</v>
      </c>
      <c r="G53">
        <v>109790</v>
      </c>
      <c r="H53" s="4">
        <f t="shared" si="2"/>
        <v>37.712906457783042</v>
      </c>
      <c r="I53" s="4">
        <f t="shared" si="3"/>
        <v>59.503597777575365</v>
      </c>
      <c r="J53">
        <v>0</v>
      </c>
      <c r="K53">
        <v>1</v>
      </c>
    </row>
    <row r="54" spans="1:11">
      <c r="A54" t="s">
        <v>13</v>
      </c>
      <c r="B54" s="2">
        <v>1</v>
      </c>
      <c r="C54" s="2">
        <v>2015</v>
      </c>
      <c r="D54">
        <f>160534+159758+159642</f>
        <v>479934</v>
      </c>
      <c r="E54">
        <f>130173+130064+129936</f>
        <v>390173</v>
      </c>
      <c r="F54">
        <v>929102</v>
      </c>
      <c r="G54">
        <v>889163</v>
      </c>
      <c r="H54" s="4">
        <f t="shared" si="2"/>
        <v>53.975930172533047</v>
      </c>
      <c r="I54" s="4">
        <f t="shared" si="3"/>
        <v>43.880930717989841</v>
      </c>
      <c r="J54">
        <v>3</v>
      </c>
      <c r="K54">
        <v>0</v>
      </c>
    </row>
    <row r="55" spans="1:11">
      <c r="A55" t="s">
        <v>13</v>
      </c>
      <c r="B55" s="2">
        <v>2</v>
      </c>
      <c r="C55" s="2">
        <v>2015</v>
      </c>
      <c r="D55">
        <v>66597</v>
      </c>
      <c r="E55">
        <v>71417</v>
      </c>
      <c r="F55">
        <v>150756</v>
      </c>
      <c r="G55">
        <v>142695</v>
      </c>
      <c r="H55" s="4">
        <f t="shared" si="2"/>
        <v>46.670871439083363</v>
      </c>
      <c r="I55" s="4">
        <f t="shared" si="3"/>
        <v>50.048705280493358</v>
      </c>
      <c r="J55">
        <v>0</v>
      </c>
      <c r="K55">
        <v>1</v>
      </c>
    </row>
    <row r="56" spans="1:11">
      <c r="A56" t="s">
        <v>14</v>
      </c>
      <c r="B56" s="2">
        <v>1</v>
      </c>
      <c r="C56" s="2">
        <v>2015</v>
      </c>
      <c r="D56">
        <f>65687+65077</f>
        <v>130764</v>
      </c>
      <c r="E56">
        <f>52653+52224</f>
        <v>104877</v>
      </c>
      <c r="F56">
        <v>256038</v>
      </c>
      <c r="G56">
        <v>238656</v>
      </c>
      <c r="H56" s="4">
        <f t="shared" si="2"/>
        <v>54.791834271922767</v>
      </c>
      <c r="I56" s="4">
        <f t="shared" si="3"/>
        <v>43.944841110217212</v>
      </c>
      <c r="J56">
        <v>2</v>
      </c>
      <c r="K56">
        <v>0</v>
      </c>
    </row>
    <row r="57" spans="1:11">
      <c r="A57" t="s">
        <v>14</v>
      </c>
      <c r="B57" s="2">
        <v>2</v>
      </c>
      <c r="C57" s="2">
        <v>2015</v>
      </c>
      <c r="D57">
        <v>82064</v>
      </c>
      <c r="E57">
        <v>39137</v>
      </c>
      <c r="F57">
        <v>132385</v>
      </c>
      <c r="G57">
        <v>122917</v>
      </c>
      <c r="H57" s="4">
        <f t="shared" si="2"/>
        <v>66.763751149149428</v>
      </c>
      <c r="I57" s="4">
        <f t="shared" si="3"/>
        <v>31.840184840176704</v>
      </c>
      <c r="J57">
        <v>1</v>
      </c>
      <c r="K57">
        <v>0</v>
      </c>
    </row>
    <row r="58" spans="1:11">
      <c r="A58" t="s">
        <v>15</v>
      </c>
      <c r="B58" s="2">
        <v>1</v>
      </c>
      <c r="C58" s="2">
        <v>2015</v>
      </c>
      <c r="D58">
        <v>63460</v>
      </c>
      <c r="E58">
        <v>68869</v>
      </c>
      <c r="F58">
        <v>149287</v>
      </c>
      <c r="G58">
        <v>135780</v>
      </c>
      <c r="H58" s="4">
        <f t="shared" si="2"/>
        <v>46.737369273825308</v>
      </c>
      <c r="I58" s="4">
        <f t="shared" si="3"/>
        <v>50.721019295919866</v>
      </c>
      <c r="J58">
        <v>0</v>
      </c>
      <c r="K58">
        <v>1</v>
      </c>
    </row>
    <row r="59" spans="1:11">
      <c r="A59" t="s">
        <v>15</v>
      </c>
      <c r="B59" s="2">
        <v>2</v>
      </c>
      <c r="C59" s="2">
        <v>2015</v>
      </c>
      <c r="D59">
        <v>33459</v>
      </c>
      <c r="E59">
        <v>47396</v>
      </c>
      <c r="F59">
        <v>90919</v>
      </c>
      <c r="G59">
        <v>82268</v>
      </c>
      <c r="H59" s="4">
        <f t="shared" si="2"/>
        <v>40.670734672047452</v>
      </c>
      <c r="I59" s="4">
        <f t="shared" si="3"/>
        <v>57.611708076044145</v>
      </c>
      <c r="J59">
        <v>0</v>
      </c>
      <c r="K59">
        <v>1</v>
      </c>
    </row>
    <row r="60" spans="1:11">
      <c r="A60" t="s">
        <v>15</v>
      </c>
      <c r="B60" s="2">
        <v>3</v>
      </c>
      <c r="C60" s="2">
        <v>2015</v>
      </c>
      <c r="D60">
        <v>45318</v>
      </c>
      <c r="E60">
        <v>57371</v>
      </c>
      <c r="F60">
        <v>115084</v>
      </c>
      <c r="G60">
        <v>103787</v>
      </c>
      <c r="H60" s="4">
        <f t="shared" si="2"/>
        <v>43.664428107566458</v>
      </c>
      <c r="I60" s="4">
        <f t="shared" si="3"/>
        <v>55.277635927428292</v>
      </c>
      <c r="J60">
        <v>0</v>
      </c>
      <c r="K60">
        <v>1</v>
      </c>
    </row>
    <row r="61" spans="1:11">
      <c r="A61" t="s">
        <v>15</v>
      </c>
      <c r="B61" s="2">
        <v>4</v>
      </c>
      <c r="C61" s="2">
        <v>2015</v>
      </c>
      <c r="D61">
        <v>37911</v>
      </c>
      <c r="E61">
        <v>48285</v>
      </c>
      <c r="F61">
        <v>96653</v>
      </c>
      <c r="G61">
        <v>87372</v>
      </c>
      <c r="H61" s="4">
        <f t="shared" si="2"/>
        <v>43.390330998489219</v>
      </c>
      <c r="I61" s="4">
        <f t="shared" si="3"/>
        <v>55.263700041203137</v>
      </c>
      <c r="J61">
        <v>0</v>
      </c>
      <c r="K61">
        <v>1</v>
      </c>
    </row>
    <row r="62" spans="1:11">
      <c r="A62" t="s">
        <v>16</v>
      </c>
      <c r="B62" s="2">
        <v>1</v>
      </c>
      <c r="C62" s="2">
        <v>2015</v>
      </c>
      <c r="D62">
        <v>57806</v>
      </c>
      <c r="E62">
        <v>60883</v>
      </c>
      <c r="F62">
        <v>133258</v>
      </c>
      <c r="G62">
        <v>124771</v>
      </c>
      <c r="H62" s="4">
        <f t="shared" si="2"/>
        <v>46.329675966370395</v>
      </c>
      <c r="I62" s="4">
        <f t="shared" si="3"/>
        <v>48.795793894414565</v>
      </c>
      <c r="J62">
        <v>0</v>
      </c>
      <c r="K62">
        <v>1</v>
      </c>
    </row>
    <row r="63" spans="1:11">
      <c r="A63" t="s">
        <v>16</v>
      </c>
      <c r="B63" s="2">
        <v>2</v>
      </c>
      <c r="C63" s="2">
        <v>2015</v>
      </c>
      <c r="D63">
        <v>28468</v>
      </c>
      <c r="E63">
        <v>40302</v>
      </c>
      <c r="F63">
        <v>74911</v>
      </c>
      <c r="G63">
        <v>70346</v>
      </c>
      <c r="H63" s="4">
        <f t="shared" si="2"/>
        <v>40.468541210587667</v>
      </c>
      <c r="I63" s="4">
        <f t="shared" si="3"/>
        <v>57.291103971796552</v>
      </c>
      <c r="J63">
        <v>0</v>
      </c>
      <c r="K63">
        <v>1</v>
      </c>
    </row>
    <row r="64" spans="1:11">
      <c r="A64" t="s">
        <v>16</v>
      </c>
      <c r="B64" s="2">
        <v>3</v>
      </c>
      <c r="C64" s="2">
        <v>2015</v>
      </c>
      <c r="D64">
        <f>111149+111082</f>
        <v>222231</v>
      </c>
      <c r="E64">
        <f>92989+91046</f>
        <v>184035</v>
      </c>
      <c r="F64">
        <v>440748</v>
      </c>
      <c r="G64">
        <v>417241</v>
      </c>
      <c r="H64" s="4">
        <f t="shared" si="2"/>
        <v>53.262023626633045</v>
      </c>
      <c r="I64" s="4">
        <f t="shared" si="3"/>
        <v>44.107602081291148</v>
      </c>
      <c r="J64">
        <v>2</v>
      </c>
      <c r="K64">
        <v>0</v>
      </c>
    </row>
    <row r="65" spans="1:11">
      <c r="A65" t="s">
        <v>17</v>
      </c>
      <c r="B65" s="2">
        <v>1</v>
      </c>
      <c r="C65" s="2">
        <v>2015</v>
      </c>
      <c r="D65">
        <v>82172</v>
      </c>
      <c r="E65">
        <v>35236</v>
      </c>
      <c r="F65">
        <v>128571</v>
      </c>
      <c r="G65">
        <v>119117</v>
      </c>
      <c r="H65" s="4">
        <f t="shared" si="2"/>
        <v>68.984275963968201</v>
      </c>
      <c r="I65" s="4">
        <f t="shared" si="3"/>
        <v>29.581000193087469</v>
      </c>
      <c r="J65">
        <v>1</v>
      </c>
      <c r="K65">
        <v>0</v>
      </c>
    </row>
    <row r="66" spans="1:11">
      <c r="A66" t="s">
        <v>17</v>
      </c>
      <c r="B66" s="2">
        <v>2</v>
      </c>
      <c r="C66" s="2">
        <v>2015</v>
      </c>
      <c r="D66">
        <v>63127</v>
      </c>
      <c r="E66">
        <v>29198</v>
      </c>
      <c r="F66">
        <v>100303</v>
      </c>
      <c r="G66">
        <v>93360</v>
      </c>
      <c r="H66" s="4">
        <f t="shared" si="2"/>
        <v>67.616752356469576</v>
      </c>
      <c r="I66" s="4">
        <f t="shared" si="3"/>
        <v>31.274635818337622</v>
      </c>
      <c r="J66">
        <v>1</v>
      </c>
      <c r="K66">
        <v>0</v>
      </c>
    </row>
    <row r="67" spans="1:11">
      <c r="A67" t="s">
        <v>17</v>
      </c>
      <c r="B67" s="2">
        <v>3</v>
      </c>
      <c r="C67" s="2">
        <v>2015</v>
      </c>
      <c r="D67">
        <v>33443</v>
      </c>
      <c r="E67">
        <v>37549</v>
      </c>
      <c r="F67">
        <v>101621</v>
      </c>
      <c r="G67">
        <v>93474</v>
      </c>
      <c r="H67" s="4">
        <f t="shared" si="2"/>
        <v>35.777863363074225</v>
      </c>
      <c r="I67" s="4">
        <f t="shared" si="3"/>
        <v>40.170528703168799</v>
      </c>
      <c r="J67">
        <v>0</v>
      </c>
      <c r="K67">
        <v>1</v>
      </c>
    </row>
    <row r="68" spans="1:11">
      <c r="A68" t="s">
        <v>17</v>
      </c>
      <c r="B68" s="2">
        <v>4</v>
      </c>
      <c r="C68" s="2">
        <v>2015</v>
      </c>
      <c r="D68">
        <v>82912</v>
      </c>
      <c r="E68">
        <v>37507</v>
      </c>
      <c r="F68">
        <v>131766</v>
      </c>
      <c r="G68">
        <v>122583</v>
      </c>
      <c r="H68" s="4">
        <f t="shared" si="2"/>
        <v>67.637437491332406</v>
      </c>
      <c r="I68" s="4">
        <f t="shared" si="3"/>
        <v>30.597228000619985</v>
      </c>
      <c r="J68">
        <v>1</v>
      </c>
      <c r="K68">
        <v>0</v>
      </c>
    </row>
    <row r="69" spans="1:11">
      <c r="A69" t="s">
        <v>17</v>
      </c>
      <c r="B69" s="2">
        <v>5</v>
      </c>
      <c r="C69" s="2">
        <v>2015</v>
      </c>
      <c r="D69">
        <v>118538</v>
      </c>
      <c r="E69">
        <v>32018</v>
      </c>
      <c r="F69">
        <v>165060</v>
      </c>
      <c r="G69">
        <v>156328</v>
      </c>
      <c r="H69" s="4">
        <f t="shared" si="2"/>
        <v>75.826467427460216</v>
      </c>
      <c r="I69" s="4">
        <f t="shared" si="3"/>
        <v>20.481295737168008</v>
      </c>
      <c r="J69">
        <v>1</v>
      </c>
      <c r="K69">
        <v>0</v>
      </c>
    </row>
    <row r="70" spans="1:11">
      <c r="A70" t="s">
        <v>18</v>
      </c>
      <c r="B70" s="2">
        <v>1</v>
      </c>
      <c r="C70" s="2">
        <v>2015</v>
      </c>
      <c r="D70">
        <v>53728</v>
      </c>
      <c r="E70">
        <v>56699</v>
      </c>
      <c r="F70">
        <v>121887</v>
      </c>
      <c r="G70">
        <v>114786</v>
      </c>
      <c r="H70" s="4">
        <f t="shared" si="2"/>
        <v>46.807101911382922</v>
      </c>
      <c r="I70" s="4">
        <f t="shared" si="3"/>
        <v>49.395396651159551</v>
      </c>
      <c r="J70">
        <v>0</v>
      </c>
      <c r="K70">
        <v>1</v>
      </c>
    </row>
    <row r="71" spans="1:11">
      <c r="A71" t="s">
        <v>18</v>
      </c>
      <c r="B71" s="2">
        <v>2</v>
      </c>
      <c r="C71" s="2">
        <v>2015</v>
      </c>
      <c r="D71">
        <v>90354</v>
      </c>
      <c r="E71">
        <v>61984</v>
      </c>
      <c r="F71">
        <v>168125</v>
      </c>
      <c r="G71">
        <v>159325</v>
      </c>
      <c r="H71" s="4">
        <f t="shared" ref="H71:H89" si="4">D71/$G71*100</f>
        <v>56.710497410952456</v>
      </c>
      <c r="I71" s="4">
        <f t="shared" ref="I71:I89" si="5">E71/$G71*100</f>
        <v>38.904126784873689</v>
      </c>
      <c r="J71">
        <v>1</v>
      </c>
      <c r="K71">
        <v>0</v>
      </c>
    </row>
    <row r="72" spans="1:11">
      <c r="A72" t="s">
        <v>18</v>
      </c>
      <c r="B72" s="2">
        <v>3</v>
      </c>
      <c r="C72" s="2">
        <v>2015</v>
      </c>
      <c r="D72">
        <v>33563</v>
      </c>
      <c r="E72">
        <v>48222</v>
      </c>
      <c r="F72">
        <v>89033</v>
      </c>
      <c r="G72">
        <v>84321</v>
      </c>
      <c r="H72" s="4">
        <f t="shared" si="4"/>
        <v>39.80384483106225</v>
      </c>
      <c r="I72" s="4">
        <f t="shared" si="5"/>
        <v>57.188600704450856</v>
      </c>
      <c r="J72">
        <v>0</v>
      </c>
      <c r="K72">
        <v>1</v>
      </c>
    </row>
    <row r="73" spans="1:11">
      <c r="A73" s="2" t="s">
        <v>23</v>
      </c>
      <c r="B73" s="2">
        <v>1</v>
      </c>
      <c r="C73" s="2">
        <v>2015</v>
      </c>
      <c r="D73" s="2">
        <f>98530+97492</f>
        <v>196022</v>
      </c>
      <c r="E73" s="2">
        <f>84872+83462</f>
        <v>168334</v>
      </c>
      <c r="F73" s="2">
        <v>410342</v>
      </c>
      <c r="G73" s="2">
        <v>374773</v>
      </c>
      <c r="H73" s="6">
        <f t="shared" si="4"/>
        <v>52.304194805922521</v>
      </c>
      <c r="I73" s="6">
        <f t="shared" si="5"/>
        <v>44.916255973616032</v>
      </c>
      <c r="J73" s="2">
        <v>2</v>
      </c>
      <c r="K73" s="2">
        <v>0</v>
      </c>
    </row>
    <row r="74" spans="1:11">
      <c r="A74" s="2" t="s">
        <v>19</v>
      </c>
      <c r="B74" s="2">
        <v>1</v>
      </c>
      <c r="C74" s="2">
        <v>2015</v>
      </c>
      <c r="D74" s="2">
        <v>4675</v>
      </c>
      <c r="E74" s="2">
        <v>53266</v>
      </c>
      <c r="F74" s="2">
        <v>112395</v>
      </c>
      <c r="G74" s="2">
        <v>101307</v>
      </c>
      <c r="H74" s="6">
        <f t="shared" si="4"/>
        <v>4.6146860532835836</v>
      </c>
      <c r="I74" s="6">
        <f t="shared" si="5"/>
        <v>52.578795147423172</v>
      </c>
      <c r="J74" s="2">
        <v>0</v>
      </c>
      <c r="K74" s="2">
        <v>1</v>
      </c>
    </row>
    <row r="75" spans="1:11">
      <c r="A75" t="s">
        <v>19</v>
      </c>
      <c r="B75" s="2">
        <v>2</v>
      </c>
      <c r="C75" s="2">
        <v>2015</v>
      </c>
      <c r="D75">
        <v>48361</v>
      </c>
      <c r="E75">
        <v>46031</v>
      </c>
      <c r="F75">
        <v>105661</v>
      </c>
      <c r="G75">
        <v>95446</v>
      </c>
      <c r="H75" s="4">
        <f t="shared" si="4"/>
        <v>50.668440793747251</v>
      </c>
      <c r="I75" s="4">
        <f t="shared" si="5"/>
        <v>48.227269869874064</v>
      </c>
      <c r="J75">
        <v>1</v>
      </c>
      <c r="K75">
        <v>0</v>
      </c>
    </row>
    <row r="76" spans="1:11">
      <c r="A76" t="s">
        <v>19</v>
      </c>
      <c r="B76" s="2">
        <v>3</v>
      </c>
      <c r="C76" s="2">
        <v>2015</v>
      </c>
      <c r="D76">
        <v>47819</v>
      </c>
      <c r="E76">
        <v>51998</v>
      </c>
      <c r="F76">
        <v>112515</v>
      </c>
      <c r="G76">
        <v>100755</v>
      </c>
      <c r="H76" s="4">
        <f t="shared" si="4"/>
        <v>47.460671926951512</v>
      </c>
      <c r="I76" s="4">
        <f t="shared" si="5"/>
        <v>51.608356905364495</v>
      </c>
      <c r="J76">
        <v>0</v>
      </c>
      <c r="K76">
        <v>1</v>
      </c>
    </row>
    <row r="77" spans="1:11">
      <c r="A77" t="s">
        <v>20</v>
      </c>
      <c r="B77" s="2">
        <v>1</v>
      </c>
      <c r="C77" s="2">
        <v>2015</v>
      </c>
      <c r="D77">
        <v>53615</v>
      </c>
      <c r="E77">
        <v>40927</v>
      </c>
      <c r="F77">
        <v>99875</v>
      </c>
      <c r="G77">
        <v>96101</v>
      </c>
      <c r="H77" s="4">
        <f t="shared" si="4"/>
        <v>55.790262328175565</v>
      </c>
      <c r="I77" s="4">
        <f t="shared" si="5"/>
        <v>42.587486082350864</v>
      </c>
      <c r="J77">
        <v>1</v>
      </c>
      <c r="K77">
        <v>0</v>
      </c>
    </row>
    <row r="78" spans="1:11">
      <c r="A78" t="s">
        <v>20</v>
      </c>
      <c r="B78" s="2">
        <v>2</v>
      </c>
      <c r="C78" s="2">
        <v>2015</v>
      </c>
      <c r="D78">
        <v>45704</v>
      </c>
      <c r="E78">
        <v>33055</v>
      </c>
      <c r="F78">
        <v>83368</v>
      </c>
      <c r="G78">
        <v>80642</v>
      </c>
      <c r="H78" s="4">
        <f t="shared" si="4"/>
        <v>56.675181667121358</v>
      </c>
      <c r="I78" s="4">
        <f t="shared" si="5"/>
        <v>40.989806800426578</v>
      </c>
      <c r="J78">
        <v>1</v>
      </c>
      <c r="K78">
        <v>0</v>
      </c>
    </row>
    <row r="79" spans="1:11">
      <c r="A79" t="s">
        <v>20</v>
      </c>
      <c r="B79" s="2">
        <v>3</v>
      </c>
      <c r="C79" s="2">
        <v>2015</v>
      </c>
      <c r="D79">
        <v>51451</v>
      </c>
      <c r="E79">
        <v>67129</v>
      </c>
      <c r="F79">
        <v>126446</v>
      </c>
      <c r="G79">
        <v>121529</v>
      </c>
      <c r="H79" s="4">
        <f t="shared" si="4"/>
        <v>42.336397073949428</v>
      </c>
      <c r="I79" s="4">
        <f t="shared" si="5"/>
        <v>55.237021616239744</v>
      </c>
      <c r="J79">
        <v>0</v>
      </c>
      <c r="K79">
        <v>1</v>
      </c>
    </row>
    <row r="80" spans="1:11">
      <c r="A80" t="s">
        <v>20</v>
      </c>
      <c r="B80" s="2">
        <v>4</v>
      </c>
      <c r="C80" s="2">
        <v>2015</v>
      </c>
      <c r="D80">
        <v>61556</v>
      </c>
      <c r="E80">
        <v>50604</v>
      </c>
      <c r="F80">
        <v>121816</v>
      </c>
      <c r="G80">
        <v>115706</v>
      </c>
      <c r="H80" s="4">
        <f t="shared" si="4"/>
        <v>53.200352617841773</v>
      </c>
      <c r="I80" s="4">
        <f t="shared" si="5"/>
        <v>43.734983492645149</v>
      </c>
      <c r="J80">
        <v>1</v>
      </c>
      <c r="K80">
        <v>0</v>
      </c>
    </row>
    <row r="81" spans="1:11">
      <c r="A81" t="s">
        <v>20</v>
      </c>
      <c r="B81" s="2">
        <v>5</v>
      </c>
      <c r="C81" s="2">
        <v>2015</v>
      </c>
      <c r="D81">
        <v>103657</v>
      </c>
      <c r="E81">
        <v>25691</v>
      </c>
      <c r="F81">
        <v>135925</v>
      </c>
      <c r="G81">
        <v>132165</v>
      </c>
      <c r="H81" s="4">
        <f t="shared" si="4"/>
        <v>78.429992812015286</v>
      </c>
      <c r="I81" s="4">
        <f t="shared" si="5"/>
        <v>19.438580562176067</v>
      </c>
      <c r="J81">
        <v>1</v>
      </c>
      <c r="K81">
        <v>0</v>
      </c>
    </row>
    <row r="82" spans="1:11">
      <c r="A82" t="s">
        <v>20</v>
      </c>
      <c r="B82" s="2">
        <v>6</v>
      </c>
      <c r="C82" s="2">
        <v>2015</v>
      </c>
      <c r="D82">
        <v>107626</v>
      </c>
      <c r="E82">
        <v>25712</v>
      </c>
      <c r="F82">
        <v>140070</v>
      </c>
      <c r="G82">
        <v>136129</v>
      </c>
      <c r="H82" s="4">
        <f t="shared" si="4"/>
        <v>79.06177228951951</v>
      </c>
      <c r="I82" s="4">
        <f t="shared" si="5"/>
        <v>18.887966561129517</v>
      </c>
      <c r="J82">
        <v>1</v>
      </c>
      <c r="K82">
        <v>0</v>
      </c>
    </row>
    <row r="83" spans="1:11">
      <c r="A83" t="s">
        <v>20</v>
      </c>
      <c r="B83" s="2">
        <v>7</v>
      </c>
      <c r="C83" s="2">
        <v>2015</v>
      </c>
      <c r="D83">
        <v>89489</v>
      </c>
      <c r="E83">
        <v>34397</v>
      </c>
      <c r="F83">
        <v>130868</v>
      </c>
      <c r="G83">
        <v>126707</v>
      </c>
      <c r="H83" s="4">
        <f t="shared" si="4"/>
        <v>70.626721491314598</v>
      </c>
      <c r="I83" s="4">
        <f t="shared" si="5"/>
        <v>27.14688217699101</v>
      </c>
      <c r="J83">
        <v>1</v>
      </c>
      <c r="K83">
        <v>0</v>
      </c>
    </row>
    <row r="84" spans="1:11">
      <c r="A84" t="s">
        <v>20</v>
      </c>
      <c r="B84" s="2">
        <v>8</v>
      </c>
      <c r="C84" s="2">
        <v>2015</v>
      </c>
      <c r="D84">
        <v>92528</v>
      </c>
      <c r="E84">
        <v>58554</v>
      </c>
      <c r="F84">
        <v>162256</v>
      </c>
      <c r="G84">
        <v>155502</v>
      </c>
      <c r="H84" s="4">
        <f t="shared" si="4"/>
        <v>59.502771668531594</v>
      </c>
      <c r="I84" s="4">
        <f t="shared" si="5"/>
        <v>37.654821159856468</v>
      </c>
      <c r="J84">
        <v>1</v>
      </c>
      <c r="K84">
        <v>0</v>
      </c>
    </row>
    <row r="85" spans="1:11">
      <c r="A85" t="s">
        <v>20</v>
      </c>
      <c r="B85" s="2">
        <v>9</v>
      </c>
      <c r="C85" s="2">
        <v>2015</v>
      </c>
      <c r="D85">
        <v>122266</v>
      </c>
      <c r="E85">
        <v>7492</v>
      </c>
      <c r="F85">
        <v>211826</v>
      </c>
      <c r="G85">
        <v>203525</v>
      </c>
      <c r="H85" s="4">
        <f t="shared" si="4"/>
        <v>60.074192359660969</v>
      </c>
      <c r="I85" s="4">
        <f t="shared" si="5"/>
        <v>3.6811202554968676</v>
      </c>
      <c r="J85">
        <v>1</v>
      </c>
      <c r="K85">
        <v>0</v>
      </c>
    </row>
    <row r="86" spans="1:11">
      <c r="A86" t="s">
        <v>20</v>
      </c>
      <c r="B86" s="2">
        <v>10</v>
      </c>
      <c r="C86" s="2">
        <v>2015</v>
      </c>
      <c r="D86">
        <v>121026</v>
      </c>
      <c r="E86">
        <v>9322</v>
      </c>
      <c r="F86">
        <v>230976</v>
      </c>
      <c r="G86">
        <v>219780</v>
      </c>
      <c r="H86" s="4">
        <f t="shared" si="4"/>
        <v>55.066885066885064</v>
      </c>
      <c r="I86" s="4">
        <f t="shared" si="5"/>
        <v>4.2415142415142419</v>
      </c>
      <c r="J86">
        <v>1</v>
      </c>
      <c r="K86">
        <v>0</v>
      </c>
    </row>
    <row r="87" spans="1:11">
      <c r="A87" t="s">
        <v>20</v>
      </c>
      <c r="B87" s="2">
        <v>11</v>
      </c>
      <c r="C87" s="2">
        <v>2015</v>
      </c>
      <c r="D87">
        <v>114560</v>
      </c>
      <c r="E87">
        <v>65979</v>
      </c>
      <c r="F87">
        <v>198778</v>
      </c>
      <c r="G87">
        <v>189165</v>
      </c>
      <c r="H87" s="4">
        <f t="shared" si="4"/>
        <v>60.560885998995587</v>
      </c>
      <c r="I87" s="4">
        <f t="shared" si="5"/>
        <v>34.879073824438983</v>
      </c>
      <c r="J87">
        <v>1</v>
      </c>
      <c r="K87">
        <v>0</v>
      </c>
    </row>
    <row r="88" spans="1:11">
      <c r="A88" t="s">
        <v>20</v>
      </c>
      <c r="B88" s="2">
        <v>12</v>
      </c>
      <c r="C88" s="2">
        <v>2015</v>
      </c>
      <c r="D88">
        <v>53691</v>
      </c>
      <c r="E88">
        <v>46350</v>
      </c>
      <c r="F88">
        <v>109358</v>
      </c>
      <c r="G88">
        <v>104780</v>
      </c>
      <c r="H88" s="4">
        <f t="shared" si="4"/>
        <v>51.241649169688877</v>
      </c>
      <c r="I88" s="4">
        <f t="shared" si="5"/>
        <v>44.235541133804162</v>
      </c>
      <c r="J88">
        <v>1</v>
      </c>
      <c r="K88">
        <v>0</v>
      </c>
    </row>
    <row r="89" spans="1:11">
      <c r="D89">
        <f>SUM(D2:D88)</f>
        <v>11385369</v>
      </c>
      <c r="E89">
        <f>SUM(E2:E88)</f>
        <v>8343651</v>
      </c>
      <c r="F89">
        <f>SUM(F2:F88)</f>
        <v>21836984</v>
      </c>
      <c r="G89">
        <f>SUM(G2:G88)</f>
        <v>20438082</v>
      </c>
      <c r="H89" s="4">
        <f t="shared" si="4"/>
        <v>55.706641161337934</v>
      </c>
      <c r="I89" s="4">
        <f t="shared" si="5"/>
        <v>40.82404112088404</v>
      </c>
      <c r="J89">
        <f>SUM(J2:J88)</f>
        <v>81</v>
      </c>
      <c r="K89">
        <f>SUM(K2:K88)</f>
        <v>32</v>
      </c>
    </row>
    <row r="94" spans="1:11">
      <c r="J94" s="3"/>
      <c r="K94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/>
  </sheetViews>
  <sheetFormatPr baseColWidth="10" defaultRowHeight="15" x14ac:dyDescent="0"/>
  <cols>
    <col min="2" max="3" width="8.1640625" bestFit="1" customWidth="1"/>
    <col min="4" max="5" width="9.1640625" bestFit="1" customWidth="1"/>
    <col min="6" max="6" width="6.33203125" bestFit="1" customWidth="1"/>
    <col min="7" max="7" width="6.5" bestFit="1" customWidth="1"/>
    <col min="8" max="9" width="6" bestFit="1" customWidth="1"/>
  </cols>
  <sheetData>
    <row r="1" spans="1:13">
      <c r="A1" t="s">
        <v>25</v>
      </c>
      <c r="B1" t="s">
        <v>26</v>
      </c>
      <c r="C1" t="s">
        <v>27</v>
      </c>
      <c r="D1" t="s">
        <v>32</v>
      </c>
      <c r="E1" t="s">
        <v>33</v>
      </c>
      <c r="F1" t="s">
        <v>30</v>
      </c>
      <c r="G1" t="s">
        <v>31</v>
      </c>
      <c r="H1" t="s">
        <v>34</v>
      </c>
      <c r="I1" t="s">
        <v>35</v>
      </c>
      <c r="K1" s="9"/>
      <c r="L1" s="9"/>
      <c r="M1" s="9"/>
    </row>
    <row r="2" spans="1:13">
      <c r="A2" t="s">
        <v>0</v>
      </c>
      <c r="B2">
        <v>662739</v>
      </c>
      <c r="C2">
        <v>460722</v>
      </c>
      <c r="D2">
        <v>1220851</v>
      </c>
      <c r="E2">
        <v>1157887</v>
      </c>
      <c r="F2" s="4">
        <v>57.236932446775889</v>
      </c>
      <c r="G2" s="4">
        <v>39.789893141558721</v>
      </c>
      <c r="H2">
        <v>1</v>
      </c>
      <c r="I2">
        <v>1</v>
      </c>
      <c r="K2" s="9"/>
      <c r="L2" s="9"/>
      <c r="M2" s="9"/>
    </row>
    <row r="3" spans="1:13">
      <c r="A3" t="s">
        <v>21</v>
      </c>
      <c r="B3">
        <v>31798</v>
      </c>
      <c r="C3">
        <v>28822</v>
      </c>
      <c r="D3">
        <v>67033</v>
      </c>
      <c r="E3">
        <v>63010</v>
      </c>
      <c r="F3" s="4">
        <v>50.465005554673859</v>
      </c>
      <c r="G3" s="4">
        <v>45.741945722901129</v>
      </c>
      <c r="H3">
        <v>1</v>
      </c>
      <c r="I3">
        <v>1</v>
      </c>
      <c r="K3" s="9"/>
      <c r="L3" s="9"/>
      <c r="M3" s="9"/>
    </row>
    <row r="4" spans="1:13">
      <c r="A4" t="s">
        <v>1</v>
      </c>
      <c r="B4">
        <v>450619</v>
      </c>
      <c r="C4">
        <v>287145</v>
      </c>
      <c r="D4">
        <v>790504</v>
      </c>
      <c r="E4">
        <v>758348</v>
      </c>
      <c r="F4" s="4">
        <v>59.42113647032761</v>
      </c>
      <c r="G4" s="4">
        <v>37.864542400059079</v>
      </c>
      <c r="H4">
        <v>1</v>
      </c>
      <c r="I4">
        <v>1</v>
      </c>
      <c r="K4" s="9"/>
      <c r="L4" s="9"/>
      <c r="M4" s="9"/>
    </row>
    <row r="5" spans="1:13">
      <c r="A5" t="s">
        <v>2</v>
      </c>
      <c r="B5">
        <v>93652</v>
      </c>
      <c r="C5">
        <v>110590</v>
      </c>
      <c r="D5">
        <v>220898</v>
      </c>
      <c r="E5">
        <v>208849</v>
      </c>
      <c r="F5" s="4">
        <v>44.84196716287844</v>
      </c>
      <c r="G5" s="4">
        <v>52.952132880693703</v>
      </c>
      <c r="H5">
        <v>1</v>
      </c>
      <c r="I5">
        <v>1</v>
      </c>
      <c r="K5" s="9"/>
      <c r="L5" s="9"/>
      <c r="M5" s="9"/>
    </row>
    <row r="6" spans="1:13">
      <c r="A6" t="s">
        <v>3</v>
      </c>
      <c r="B6">
        <v>468668</v>
      </c>
      <c r="C6">
        <v>374749</v>
      </c>
      <c r="D6">
        <v>919868</v>
      </c>
      <c r="E6">
        <v>866351</v>
      </c>
      <c r="F6" s="4">
        <v>54.096780635100551</v>
      </c>
      <c r="G6" s="4">
        <v>43.256024405812425</v>
      </c>
      <c r="H6">
        <v>1</v>
      </c>
      <c r="I6">
        <v>1</v>
      </c>
      <c r="K6" s="9"/>
      <c r="L6" s="9"/>
      <c r="M6" s="9"/>
    </row>
    <row r="7" spans="1:13">
      <c r="A7" t="s">
        <v>4</v>
      </c>
      <c r="B7">
        <v>217492</v>
      </c>
      <c r="C7">
        <v>166237</v>
      </c>
      <c r="D7">
        <v>416041</v>
      </c>
      <c r="E7">
        <v>390412</v>
      </c>
      <c r="F7" s="4">
        <v>55.708328637439422</v>
      </c>
      <c r="G7" s="4">
        <v>42.579889962398696</v>
      </c>
      <c r="H7">
        <v>1</v>
      </c>
      <c r="I7">
        <v>1</v>
      </c>
      <c r="K7" s="9"/>
      <c r="L7" s="9"/>
      <c r="M7" s="9"/>
    </row>
    <row r="8" spans="1:13">
      <c r="A8" t="s">
        <v>5</v>
      </c>
      <c r="B8">
        <v>387692</v>
      </c>
      <c r="C8">
        <v>242593</v>
      </c>
      <c r="D8">
        <v>680277</v>
      </c>
      <c r="E8">
        <v>650590</v>
      </c>
      <c r="F8" s="4">
        <v>59.590832936257854</v>
      </c>
      <c r="G8" s="4">
        <v>37.288153829600823</v>
      </c>
      <c r="H8">
        <v>1</v>
      </c>
      <c r="I8">
        <v>1</v>
      </c>
      <c r="K8" s="9"/>
      <c r="L8" s="9"/>
      <c r="M8" s="9"/>
    </row>
    <row r="9" spans="1:13">
      <c r="A9" t="s">
        <v>6</v>
      </c>
      <c r="B9">
        <v>644642</v>
      </c>
      <c r="C9">
        <v>439195</v>
      </c>
      <c r="D9">
        <v>1158898</v>
      </c>
      <c r="E9">
        <v>1100456</v>
      </c>
      <c r="F9" s="4">
        <v>58.579534302143841</v>
      </c>
      <c r="G9" s="4">
        <v>39.910273559324501</v>
      </c>
      <c r="H9">
        <v>2</v>
      </c>
      <c r="I9">
        <v>1</v>
      </c>
      <c r="K9" s="9"/>
      <c r="L9" s="9"/>
      <c r="M9" s="9"/>
    </row>
    <row r="10" spans="1:13">
      <c r="A10" t="s">
        <v>7</v>
      </c>
      <c r="B10">
        <v>77395</v>
      </c>
      <c r="C10">
        <v>87585</v>
      </c>
      <c r="D10">
        <v>178518</v>
      </c>
      <c r="E10">
        <v>166806</v>
      </c>
      <c r="F10" s="4">
        <v>46.398211095524147</v>
      </c>
      <c r="G10" s="4">
        <v>52.507104061004995</v>
      </c>
      <c r="H10">
        <v>1</v>
      </c>
      <c r="I10">
        <v>1</v>
      </c>
      <c r="K10" s="9"/>
      <c r="L10" s="9"/>
      <c r="M10" s="9"/>
    </row>
    <row r="11" spans="1:13">
      <c r="A11" t="s">
        <v>22</v>
      </c>
      <c r="B11">
        <v>27087</v>
      </c>
      <c r="C11">
        <v>43813</v>
      </c>
      <c r="D11">
        <v>78437</v>
      </c>
      <c r="E11">
        <v>74822</v>
      </c>
      <c r="F11" s="4">
        <v>36.201919221619313</v>
      </c>
      <c r="G11" s="4">
        <v>58.556306968538664</v>
      </c>
      <c r="H11">
        <v>1</v>
      </c>
      <c r="I11">
        <v>1</v>
      </c>
      <c r="K11" s="9"/>
      <c r="L11" s="9"/>
      <c r="M11" s="9"/>
    </row>
    <row r="12" spans="1:13">
      <c r="A12" t="s">
        <v>8</v>
      </c>
      <c r="B12">
        <v>252569</v>
      </c>
      <c r="C12">
        <v>196234</v>
      </c>
      <c r="D12">
        <v>493651</v>
      </c>
      <c r="E12">
        <v>466281</v>
      </c>
      <c r="F12" s="4">
        <v>54.166693474535741</v>
      </c>
      <c r="G12" s="4">
        <v>42.08492303996946</v>
      </c>
      <c r="H12">
        <v>1</v>
      </c>
      <c r="I12">
        <v>1</v>
      </c>
      <c r="K12" s="9"/>
      <c r="L12" s="9"/>
      <c r="M12" s="9"/>
    </row>
    <row r="13" spans="1:13">
      <c r="A13" t="s">
        <v>9</v>
      </c>
      <c r="B13">
        <v>168934</v>
      </c>
      <c r="C13">
        <v>175857</v>
      </c>
      <c r="D13">
        <v>370972</v>
      </c>
      <c r="E13">
        <v>349379</v>
      </c>
      <c r="F13" s="4">
        <v>48.352648556438709</v>
      </c>
      <c r="G13" s="4">
        <v>50.334164331571159</v>
      </c>
      <c r="H13">
        <v>1</v>
      </c>
      <c r="I13">
        <v>1</v>
      </c>
      <c r="K13" s="9"/>
      <c r="L13" s="9"/>
      <c r="M13" s="9"/>
    </row>
    <row r="14" spans="1:13">
      <c r="A14" t="s">
        <v>10</v>
      </c>
      <c r="B14">
        <v>504122</v>
      </c>
      <c r="C14">
        <v>388685</v>
      </c>
      <c r="D14">
        <v>980169</v>
      </c>
      <c r="E14">
        <v>921991</v>
      </c>
      <c r="F14" s="4">
        <v>54.677540236292977</v>
      </c>
      <c r="G14" s="4">
        <v>42.157136024104361</v>
      </c>
      <c r="H14">
        <v>1</v>
      </c>
      <c r="I14">
        <v>1</v>
      </c>
      <c r="K14" s="9"/>
      <c r="L14" s="9"/>
      <c r="M14" s="9"/>
    </row>
    <row r="15" spans="1:13">
      <c r="A15" t="s">
        <v>11</v>
      </c>
      <c r="B15">
        <v>280251</v>
      </c>
      <c r="C15">
        <v>145585</v>
      </c>
      <c r="D15">
        <v>458950</v>
      </c>
      <c r="E15">
        <v>442512</v>
      </c>
      <c r="F15" s="4">
        <v>63.331841848356653</v>
      </c>
      <c r="G15" s="4">
        <v>32.899672777235416</v>
      </c>
      <c r="H15">
        <v>1</v>
      </c>
      <c r="I15">
        <v>1</v>
      </c>
      <c r="K15" s="9"/>
      <c r="L15" s="9"/>
      <c r="M15" s="9"/>
    </row>
    <row r="16" spans="1:13">
      <c r="A16" t="s">
        <v>12</v>
      </c>
      <c r="B16">
        <v>838204</v>
      </c>
      <c r="C16">
        <v>546596</v>
      </c>
      <c r="D16">
        <v>1494807</v>
      </c>
      <c r="E16">
        <v>1421558</v>
      </c>
      <c r="F16" s="4">
        <v>58.963756666980871</v>
      </c>
      <c r="G16" s="4">
        <v>38.450488829861321</v>
      </c>
      <c r="H16">
        <v>2</v>
      </c>
      <c r="I16">
        <v>1</v>
      </c>
      <c r="K16" s="9"/>
      <c r="L16" s="9"/>
      <c r="M16" s="9"/>
    </row>
    <row r="17" spans="1:13">
      <c r="A17" t="s">
        <v>13</v>
      </c>
      <c r="B17">
        <v>227635</v>
      </c>
      <c r="C17">
        <v>201182</v>
      </c>
      <c r="D17">
        <v>460040</v>
      </c>
      <c r="E17">
        <v>441522</v>
      </c>
      <c r="F17" s="4">
        <v>51.5568873125235</v>
      </c>
      <c r="G17" s="4">
        <v>45.565566381743153</v>
      </c>
      <c r="H17">
        <v>1</v>
      </c>
      <c r="I17">
        <v>1</v>
      </c>
      <c r="K17" s="9"/>
      <c r="L17" s="9"/>
      <c r="M17" s="9"/>
    </row>
    <row r="18" spans="1:13">
      <c r="A18" t="s">
        <v>14</v>
      </c>
      <c r="B18">
        <v>151122</v>
      </c>
      <c r="C18">
        <v>93365</v>
      </c>
      <c r="D18">
        <v>260404</v>
      </c>
      <c r="E18">
        <v>248179</v>
      </c>
      <c r="F18" s="4">
        <v>60.892339803125971</v>
      </c>
      <c r="G18" s="4">
        <v>37.620024256685696</v>
      </c>
      <c r="H18">
        <v>1</v>
      </c>
      <c r="I18">
        <v>1</v>
      </c>
      <c r="K18" s="9"/>
      <c r="L18" s="9"/>
      <c r="M18" s="9"/>
    </row>
    <row r="19" spans="1:13">
      <c r="A19" t="s">
        <v>15</v>
      </c>
      <c r="B19">
        <v>186658</v>
      </c>
      <c r="C19">
        <v>228285</v>
      </c>
      <c r="D19">
        <v>452023</v>
      </c>
      <c r="E19">
        <v>424774</v>
      </c>
      <c r="F19" s="4">
        <v>43.94289669330044</v>
      </c>
      <c r="G19" s="4">
        <v>53.742696116052301</v>
      </c>
      <c r="H19">
        <v>1</v>
      </c>
      <c r="I19">
        <v>1</v>
      </c>
      <c r="K19" s="9"/>
      <c r="L19" s="9"/>
      <c r="M19" s="9"/>
    </row>
    <row r="20" spans="1:13">
      <c r="A20" t="s">
        <v>16</v>
      </c>
      <c r="B20">
        <v>201242</v>
      </c>
      <c r="C20">
        <v>195513</v>
      </c>
      <c r="D20">
        <v>428543</v>
      </c>
      <c r="E20">
        <v>410264</v>
      </c>
      <c r="F20" s="4">
        <v>49.051830041144243</v>
      </c>
      <c r="G20" s="4">
        <v>47.655412124875689</v>
      </c>
      <c r="H20">
        <v>1</v>
      </c>
      <c r="I20">
        <v>1</v>
      </c>
      <c r="K20" s="9"/>
      <c r="L20" s="9"/>
      <c r="M20" s="9"/>
    </row>
    <row r="21" spans="1:13">
      <c r="A21" t="s">
        <v>17</v>
      </c>
      <c r="B21">
        <v>392709</v>
      </c>
      <c r="C21">
        <v>175103</v>
      </c>
      <c r="D21">
        <v>627292</v>
      </c>
      <c r="E21">
        <v>599041</v>
      </c>
      <c r="F21" s="4">
        <v>65.556280788794083</v>
      </c>
      <c r="G21" s="4">
        <v>29.230553501346318</v>
      </c>
      <c r="H21">
        <v>2</v>
      </c>
      <c r="I21">
        <v>0</v>
      </c>
      <c r="K21" s="9"/>
      <c r="L21" s="9"/>
      <c r="M21" s="9"/>
    </row>
    <row r="22" spans="1:13">
      <c r="A22" t="s">
        <v>18</v>
      </c>
      <c r="B22">
        <v>180300</v>
      </c>
      <c r="C22">
        <v>168503</v>
      </c>
      <c r="D22">
        <v>379045</v>
      </c>
      <c r="E22">
        <v>364328</v>
      </c>
      <c r="F22" s="4">
        <v>49.488373114336532</v>
      </c>
      <c r="G22" s="4">
        <v>46.250356821325838</v>
      </c>
      <c r="H22">
        <v>1</v>
      </c>
      <c r="I22">
        <v>1</v>
      </c>
      <c r="K22" s="9"/>
      <c r="L22" s="9"/>
      <c r="M22" s="9"/>
    </row>
    <row r="23" spans="1:13">
      <c r="A23" t="s">
        <v>23</v>
      </c>
      <c r="B23">
        <v>99734</v>
      </c>
      <c r="C23">
        <v>85453</v>
      </c>
      <c r="D23">
        <v>204910</v>
      </c>
      <c r="E23">
        <v>190796</v>
      </c>
      <c r="F23" s="4">
        <v>52.272584330908401</v>
      </c>
      <c r="G23" s="4">
        <v>44.787626574980607</v>
      </c>
      <c r="H23">
        <v>1</v>
      </c>
      <c r="I23">
        <v>1</v>
      </c>
      <c r="K23" s="9"/>
      <c r="L23" s="9"/>
      <c r="M23" s="9"/>
    </row>
    <row r="24" spans="1:13">
      <c r="A24" t="s">
        <v>19</v>
      </c>
      <c r="B24">
        <v>148481</v>
      </c>
      <c r="C24">
        <v>156601</v>
      </c>
      <c r="D24">
        <v>330583</v>
      </c>
      <c r="E24">
        <v>308756</v>
      </c>
      <c r="F24" s="4">
        <v>48.090077601730819</v>
      </c>
      <c r="G24" s="4">
        <v>50.719986008369069</v>
      </c>
      <c r="H24">
        <v>1</v>
      </c>
      <c r="I24">
        <v>1</v>
      </c>
      <c r="K24" s="9"/>
      <c r="L24" s="9"/>
      <c r="M24" s="9"/>
    </row>
    <row r="25" spans="1:13">
      <c r="A25" t="s">
        <v>20</v>
      </c>
      <c r="B25">
        <v>1030044</v>
      </c>
      <c r="C25">
        <v>620703</v>
      </c>
      <c r="D25">
        <v>1751562</v>
      </c>
      <c r="E25">
        <v>1709679</v>
      </c>
      <c r="F25" s="4">
        <v>60.247800902976522</v>
      </c>
      <c r="G25" s="4">
        <v>36.305236246102339</v>
      </c>
      <c r="H25">
        <v>2</v>
      </c>
      <c r="I25">
        <v>1</v>
      </c>
      <c r="K25" s="9"/>
      <c r="L25" s="9"/>
      <c r="M25" s="9"/>
    </row>
    <row r="26" spans="1:13">
      <c r="A26" t="s">
        <v>29</v>
      </c>
      <c r="B26">
        <v>7723789</v>
      </c>
      <c r="C26">
        <v>5619116</v>
      </c>
      <c r="D26">
        <v>14424276</v>
      </c>
      <c r="E26">
        <v>13736591</v>
      </c>
      <c r="F26" s="4">
        <v>56.227844302855054</v>
      </c>
      <c r="G26" s="4">
        <v>40.906189898206911</v>
      </c>
      <c r="H26">
        <v>28</v>
      </c>
      <c r="I26">
        <v>23</v>
      </c>
      <c r="K26" s="10"/>
      <c r="L26" s="9"/>
      <c r="M26" s="9"/>
    </row>
    <row r="27" spans="1:13">
      <c r="K27" s="11"/>
      <c r="L27" s="9"/>
      <c r="M27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baseColWidth="10" defaultRowHeight="15" x14ac:dyDescent="0"/>
  <cols>
    <col min="1" max="1" width="13.33203125" bestFit="1" customWidth="1"/>
    <col min="2" max="3" width="5" bestFit="1" customWidth="1"/>
  </cols>
  <sheetData>
    <row r="1" spans="1:3">
      <c r="A1" s="9" t="s">
        <v>25</v>
      </c>
      <c r="B1" s="9" t="s">
        <v>26</v>
      </c>
      <c r="C1" s="9" t="s">
        <v>27</v>
      </c>
    </row>
    <row r="2" spans="1:3">
      <c r="A2" s="9" t="s">
        <v>28</v>
      </c>
      <c r="B2" s="9">
        <v>8</v>
      </c>
      <c r="C2" s="9">
        <v>1</v>
      </c>
    </row>
    <row r="3" spans="1:3">
      <c r="A3" s="9" t="s">
        <v>21</v>
      </c>
      <c r="B3" s="9">
        <v>2</v>
      </c>
      <c r="C3" s="9">
        <v>1</v>
      </c>
    </row>
    <row r="4" spans="1:3">
      <c r="A4" s="9" t="s">
        <v>1</v>
      </c>
      <c r="B4" s="9">
        <v>7</v>
      </c>
      <c r="C4" s="9">
        <v>1</v>
      </c>
    </row>
    <row r="5" spans="1:3">
      <c r="A5" s="9" t="s">
        <v>2</v>
      </c>
      <c r="B5" s="9">
        <v>1</v>
      </c>
      <c r="C5" s="9">
        <v>4</v>
      </c>
    </row>
    <row r="6" spans="1:3">
      <c r="A6" s="9" t="s">
        <v>3</v>
      </c>
      <c r="B6" s="9">
        <v>8</v>
      </c>
      <c r="C6" s="9">
        <v>1</v>
      </c>
    </row>
    <row r="7" spans="1:3">
      <c r="A7" s="9" t="s">
        <v>4</v>
      </c>
      <c r="B7" s="9">
        <v>5</v>
      </c>
      <c r="C7" s="9">
        <v>1</v>
      </c>
    </row>
    <row r="8" spans="1:3">
      <c r="A8" s="9" t="s">
        <v>5</v>
      </c>
      <c r="B8" s="9">
        <v>7</v>
      </c>
      <c r="C8" s="9">
        <v>1</v>
      </c>
    </row>
    <row r="9" spans="1:3">
      <c r="A9" s="9" t="s">
        <v>6</v>
      </c>
      <c r="B9" s="9">
        <v>8</v>
      </c>
      <c r="C9" s="9">
        <v>2</v>
      </c>
    </row>
    <row r="10" spans="1:3">
      <c r="A10" s="9" t="s">
        <v>7</v>
      </c>
      <c r="B10" s="9">
        <v>1</v>
      </c>
      <c r="C10" s="9">
        <v>3</v>
      </c>
    </row>
    <row r="11" spans="1:3">
      <c r="A11" s="9" t="s">
        <v>22</v>
      </c>
      <c r="B11" s="9">
        <v>1</v>
      </c>
      <c r="C11" s="9">
        <v>3</v>
      </c>
    </row>
    <row r="12" spans="1:3">
      <c r="A12" s="9" t="s">
        <v>8</v>
      </c>
      <c r="B12" s="9">
        <v>4</v>
      </c>
      <c r="C12" s="9">
        <v>2</v>
      </c>
    </row>
    <row r="13" spans="1:3">
      <c r="A13" s="9" t="s">
        <v>9</v>
      </c>
      <c r="B13" s="9">
        <v>1</v>
      </c>
      <c r="C13" s="9">
        <v>5</v>
      </c>
    </row>
    <row r="14" spans="1:3">
      <c r="A14" s="9" t="s">
        <v>10</v>
      </c>
      <c r="B14" s="9">
        <v>6</v>
      </c>
      <c r="C14" s="9">
        <v>3</v>
      </c>
    </row>
    <row r="15" spans="1:3">
      <c r="A15" s="9" t="s">
        <v>11</v>
      </c>
      <c r="B15" s="9">
        <v>5</v>
      </c>
      <c r="C15" s="9">
        <v>1</v>
      </c>
    </row>
    <row r="16" spans="1:3">
      <c r="A16" s="9" t="s">
        <v>12</v>
      </c>
      <c r="B16" s="9">
        <v>7</v>
      </c>
      <c r="C16" s="9">
        <v>5</v>
      </c>
    </row>
    <row r="17" spans="1:3">
      <c r="A17" s="9" t="s">
        <v>13</v>
      </c>
      <c r="B17" s="9">
        <v>4</v>
      </c>
      <c r="C17" s="9">
        <v>2</v>
      </c>
    </row>
    <row r="18" spans="1:3">
      <c r="A18" s="9" t="s">
        <v>14</v>
      </c>
      <c r="B18" s="9">
        <v>4</v>
      </c>
      <c r="C18" s="9">
        <v>1</v>
      </c>
    </row>
    <row r="19" spans="1:3">
      <c r="A19" s="9" t="s">
        <v>15</v>
      </c>
      <c r="B19" s="9">
        <v>1</v>
      </c>
      <c r="C19" s="9">
        <v>5</v>
      </c>
    </row>
    <row r="20" spans="1:3">
      <c r="A20" s="9" t="s">
        <v>16</v>
      </c>
      <c r="B20" s="9">
        <v>3</v>
      </c>
      <c r="C20" s="9">
        <v>3</v>
      </c>
    </row>
    <row r="21" spans="1:3">
      <c r="A21" s="9" t="s">
        <v>17</v>
      </c>
      <c r="B21" s="9">
        <v>6</v>
      </c>
      <c r="C21" s="9">
        <v>1</v>
      </c>
    </row>
    <row r="22" spans="1:3">
      <c r="A22" s="9" t="s">
        <v>18</v>
      </c>
      <c r="B22" s="9">
        <v>2</v>
      </c>
      <c r="C22" s="9">
        <v>3</v>
      </c>
    </row>
    <row r="23" spans="1:3">
      <c r="A23" s="9" t="s">
        <v>23</v>
      </c>
      <c r="B23" s="9">
        <v>3</v>
      </c>
      <c r="C23" s="9">
        <v>1</v>
      </c>
    </row>
    <row r="24" spans="1:3">
      <c r="A24" s="9" t="s">
        <v>19</v>
      </c>
      <c r="B24" s="9">
        <v>2</v>
      </c>
      <c r="C24" s="9">
        <v>3</v>
      </c>
    </row>
    <row r="25" spans="1:3">
      <c r="A25" s="9" t="s">
        <v>20</v>
      </c>
      <c r="B25" s="9">
        <v>13</v>
      </c>
      <c r="C25" s="9">
        <v>2</v>
      </c>
    </row>
    <row r="26" spans="1:3">
      <c r="A26" s="10" t="s">
        <v>37</v>
      </c>
      <c r="B26" s="9">
        <v>3</v>
      </c>
      <c r="C26" s="9">
        <v>0</v>
      </c>
    </row>
    <row r="27" spans="1:3">
      <c r="A27" s="11" t="s">
        <v>29</v>
      </c>
      <c r="B27" s="9">
        <v>104</v>
      </c>
      <c r="C27" s="9">
        <v>54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Nominal</vt:lpstr>
      <vt:lpstr>Lista</vt:lpstr>
      <vt:lpstr>Curules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Polga-Hecimovich</dc:creator>
  <cp:lastModifiedBy>John Polga-Hecimovich</cp:lastModifiedBy>
  <dcterms:created xsi:type="dcterms:W3CDTF">2015-12-08T20:48:16Z</dcterms:created>
  <dcterms:modified xsi:type="dcterms:W3CDTF">2015-12-10T16:58:36Z</dcterms:modified>
</cp:coreProperties>
</file>